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6" documentId="8_{8C9DDD18-E8FC-4686-A96D-D4C5DAD0EB84}" xr6:coauthVersionLast="47" xr6:coauthVersionMax="47" xr10:uidLastSave="{0E38EA6D-5F11-4493-B575-58828FB422F2}"/>
  <bookViews>
    <workbookView xWindow="9015" yWindow="300" windowWidth="18015" windowHeight="1608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2 D.1.4.2.1 Pol" sheetId="12" r:id="rId4"/>
    <sheet name="D.1.4.2 D.1.4.2.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'D.1.4.2 D.1.4.2.1 Pol'!$1:$7</definedName>
    <definedName name="_xlnm.Print_Titles" localSheetId="4">'D.1.4.2 D.1.4.2.2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'D.1.4.2 D.1.4.2.1 Pol'!$A$1:$Y$36</definedName>
    <definedName name="_xlnm.Print_Area" localSheetId="4">'D.1.4.2 D.1.4.2.2 Pol'!$A$1:$Y$98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2" i="1"/>
  <c r="I60" i="1"/>
  <c r="I59" i="1"/>
  <c r="I58" i="1"/>
  <c r="I57" i="1"/>
  <c r="I56" i="1"/>
  <c r="I55" i="1"/>
  <c r="BA94" i="13"/>
  <c r="BA92" i="13"/>
  <c r="BA90" i="13"/>
  <c r="BA84" i="13"/>
  <c r="BA81" i="13"/>
  <c r="BA78" i="13"/>
  <c r="BA38" i="13"/>
  <c r="BA13" i="13"/>
  <c r="BA10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2" i="13"/>
  <c r="M12" i="13" s="1"/>
  <c r="I12" i="13"/>
  <c r="K12" i="13"/>
  <c r="O12" i="13"/>
  <c r="Q12" i="13"/>
  <c r="V12" i="13"/>
  <c r="G16" i="13"/>
  <c r="I16" i="13"/>
  <c r="K16" i="13"/>
  <c r="M16" i="13"/>
  <c r="O16" i="13"/>
  <c r="Q16" i="13"/>
  <c r="V16" i="13"/>
  <c r="G22" i="13"/>
  <c r="M22" i="13" s="1"/>
  <c r="I22" i="13"/>
  <c r="K22" i="13"/>
  <c r="O22" i="13"/>
  <c r="Q22" i="13"/>
  <c r="V22" i="13"/>
  <c r="G26" i="13"/>
  <c r="I26" i="13"/>
  <c r="K26" i="13"/>
  <c r="M26" i="13"/>
  <c r="O26" i="13"/>
  <c r="Q26" i="13"/>
  <c r="Q8" i="13" s="1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37" i="13"/>
  <c r="G8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1" i="13"/>
  <c r="K41" i="13"/>
  <c r="G42" i="13"/>
  <c r="I42" i="13"/>
  <c r="I41" i="13" s="1"/>
  <c r="K42" i="13"/>
  <c r="M42" i="13"/>
  <c r="M41" i="13" s="1"/>
  <c r="O42" i="13"/>
  <c r="O41" i="13" s="1"/>
  <c r="Q42" i="13"/>
  <c r="Q41" i="13" s="1"/>
  <c r="V42" i="13"/>
  <c r="V41" i="13" s="1"/>
  <c r="G44" i="13"/>
  <c r="K44" i="13"/>
  <c r="O44" i="13"/>
  <c r="G45" i="13"/>
  <c r="I45" i="13"/>
  <c r="I44" i="13" s="1"/>
  <c r="K45" i="13"/>
  <c r="M45" i="13"/>
  <c r="M44" i="13" s="1"/>
  <c r="O45" i="13"/>
  <c r="Q45" i="13"/>
  <c r="Q44" i="13" s="1"/>
  <c r="V45" i="13"/>
  <c r="V44" i="13" s="1"/>
  <c r="G47" i="13"/>
  <c r="K47" i="13"/>
  <c r="O47" i="13"/>
  <c r="V47" i="13"/>
  <c r="G48" i="13"/>
  <c r="I48" i="13"/>
  <c r="I47" i="13" s="1"/>
  <c r="K48" i="13"/>
  <c r="M48" i="13"/>
  <c r="M47" i="13" s="1"/>
  <c r="O48" i="13"/>
  <c r="Q48" i="13"/>
  <c r="Q47" i="13" s="1"/>
  <c r="V48" i="13"/>
  <c r="G51" i="13"/>
  <c r="K51" i="13"/>
  <c r="O51" i="13"/>
  <c r="V51" i="13"/>
  <c r="G52" i="13"/>
  <c r="I52" i="13"/>
  <c r="I51" i="13" s="1"/>
  <c r="K52" i="13"/>
  <c r="M52" i="13"/>
  <c r="M51" i="13" s="1"/>
  <c r="O52" i="13"/>
  <c r="Q52" i="13"/>
  <c r="Q51" i="13" s="1"/>
  <c r="V52" i="13"/>
  <c r="G53" i="13"/>
  <c r="K53" i="13"/>
  <c r="O53" i="13"/>
  <c r="V53" i="13"/>
  <c r="G54" i="13"/>
  <c r="I54" i="13"/>
  <c r="I53" i="13" s="1"/>
  <c r="K54" i="13"/>
  <c r="M54" i="13"/>
  <c r="M53" i="13" s="1"/>
  <c r="O54" i="13"/>
  <c r="Q54" i="13"/>
  <c r="Q53" i="13" s="1"/>
  <c r="V54" i="13"/>
  <c r="G58" i="13"/>
  <c r="M58" i="13" s="1"/>
  <c r="I58" i="13"/>
  <c r="I57" i="13" s="1"/>
  <c r="K58" i="13"/>
  <c r="O58" i="13"/>
  <c r="Q58" i="13"/>
  <c r="Q57" i="13" s="1"/>
  <c r="V58" i="13"/>
  <c r="G61" i="13"/>
  <c r="I61" i="13"/>
  <c r="K61" i="13"/>
  <c r="O61" i="13"/>
  <c r="Q61" i="13"/>
  <c r="V61" i="13"/>
  <c r="V57" i="13" s="1"/>
  <c r="G62" i="13"/>
  <c r="I62" i="13"/>
  <c r="K62" i="13"/>
  <c r="M62" i="13"/>
  <c r="O62" i="13"/>
  <c r="Q62" i="13"/>
  <c r="V62" i="13"/>
  <c r="G63" i="13"/>
  <c r="I63" i="13"/>
  <c r="K63" i="13"/>
  <c r="O63" i="13"/>
  <c r="Q63" i="13"/>
  <c r="V63" i="13"/>
  <c r="G65" i="13"/>
  <c r="I65" i="13"/>
  <c r="K65" i="13"/>
  <c r="M65" i="13"/>
  <c r="O65" i="13"/>
  <c r="Q65" i="13"/>
  <c r="V65" i="13"/>
  <c r="G66" i="13"/>
  <c r="M66" i="13" s="1"/>
  <c r="I66" i="13"/>
  <c r="K66" i="13"/>
  <c r="K57" i="13" s="1"/>
  <c r="O66" i="13"/>
  <c r="Q66" i="13"/>
  <c r="V66" i="13"/>
  <c r="G68" i="13"/>
  <c r="I68" i="13"/>
  <c r="K68" i="13"/>
  <c r="M68" i="13"/>
  <c r="O68" i="13"/>
  <c r="Q68" i="13"/>
  <c r="V68" i="13"/>
  <c r="G70" i="13"/>
  <c r="M70" i="13" s="1"/>
  <c r="I70" i="13"/>
  <c r="K70" i="13"/>
  <c r="O70" i="13"/>
  <c r="O57" i="13" s="1"/>
  <c r="Q70" i="13"/>
  <c r="V70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I74" i="13"/>
  <c r="Q74" i="13"/>
  <c r="G75" i="13"/>
  <c r="G74" i="13" s="1"/>
  <c r="I75" i="13"/>
  <c r="K75" i="13"/>
  <c r="K74" i="13" s="1"/>
  <c r="O75" i="13"/>
  <c r="O74" i="13" s="1"/>
  <c r="Q75" i="13"/>
  <c r="V75" i="13"/>
  <c r="V74" i="13" s="1"/>
  <c r="G77" i="13"/>
  <c r="G76" i="13" s="1"/>
  <c r="I77" i="13"/>
  <c r="K77" i="13"/>
  <c r="K76" i="13" s="1"/>
  <c r="O77" i="13"/>
  <c r="O76" i="13" s="1"/>
  <c r="Q77" i="13"/>
  <c r="V77" i="13"/>
  <c r="V76" i="13" s="1"/>
  <c r="G80" i="13"/>
  <c r="I80" i="13"/>
  <c r="K80" i="13"/>
  <c r="M80" i="13"/>
  <c r="O80" i="13"/>
  <c r="Q80" i="13"/>
  <c r="Q76" i="13" s="1"/>
  <c r="V80" i="13"/>
  <c r="G83" i="13"/>
  <c r="M83" i="13" s="1"/>
  <c r="I83" i="13"/>
  <c r="K83" i="13"/>
  <c r="O83" i="13"/>
  <c r="Q83" i="13"/>
  <c r="V83" i="13"/>
  <c r="G85" i="13"/>
  <c r="I85" i="13"/>
  <c r="K85" i="13"/>
  <c r="M85" i="13"/>
  <c r="O85" i="13"/>
  <c r="Q85" i="13"/>
  <c r="V85" i="13"/>
  <c r="G87" i="13"/>
  <c r="M87" i="13" s="1"/>
  <c r="I87" i="13"/>
  <c r="K87" i="13"/>
  <c r="O87" i="13"/>
  <c r="Q87" i="13"/>
  <c r="V87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G93" i="13"/>
  <c r="I93" i="13"/>
  <c r="I76" i="13" s="1"/>
  <c r="K93" i="13"/>
  <c r="M93" i="13"/>
  <c r="O93" i="13"/>
  <c r="Q93" i="13"/>
  <c r="V93" i="13"/>
  <c r="AE97" i="13"/>
  <c r="F43" i="1" s="1"/>
  <c r="BA32" i="12"/>
  <c r="BA30" i="12"/>
  <c r="BA28" i="12"/>
  <c r="BA21" i="12"/>
  <c r="V8" i="12"/>
  <c r="G9" i="12"/>
  <c r="G8" i="12" s="1"/>
  <c r="G35" i="12" s="1"/>
  <c r="I9" i="12"/>
  <c r="I8" i="12" s="1"/>
  <c r="K9" i="12"/>
  <c r="O9" i="12"/>
  <c r="O8" i="12" s="1"/>
  <c r="Q9" i="12"/>
  <c r="Q8" i="12" s="1"/>
  <c r="V9" i="12"/>
  <c r="G10" i="12"/>
  <c r="M10" i="12" s="1"/>
  <c r="I10" i="12"/>
  <c r="K10" i="12"/>
  <c r="K8" i="12" s="1"/>
  <c r="O10" i="12"/>
  <c r="Q10" i="12"/>
  <c r="V10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O15" i="12"/>
  <c r="Q15" i="12"/>
  <c r="G16" i="12"/>
  <c r="I16" i="12"/>
  <c r="I15" i="12" s="1"/>
  <c r="K16" i="12"/>
  <c r="K15" i="12" s="1"/>
  <c r="M16" i="12"/>
  <c r="O16" i="12"/>
  <c r="Q16" i="12"/>
  <c r="V16" i="12"/>
  <c r="V15" i="12" s="1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G20" i="12"/>
  <c r="I20" i="12"/>
  <c r="K20" i="12"/>
  <c r="K19" i="12" s="1"/>
  <c r="M20" i="12"/>
  <c r="O20" i="12"/>
  <c r="Q20" i="12"/>
  <c r="Q19" i="12" s="1"/>
  <c r="V20" i="12"/>
  <c r="V19" i="12" s="1"/>
  <c r="G23" i="12"/>
  <c r="I23" i="12"/>
  <c r="K23" i="12"/>
  <c r="M23" i="12"/>
  <c r="O23" i="12"/>
  <c r="O19" i="12" s="1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AE35" i="12"/>
  <c r="F42" i="1" s="1"/>
  <c r="I20" i="1"/>
  <c r="I19" i="1"/>
  <c r="H44" i="1"/>
  <c r="J28" i="1"/>
  <c r="J26" i="1"/>
  <c r="G38" i="1"/>
  <c r="F38" i="1"/>
  <c r="J23" i="1"/>
  <c r="J24" i="1"/>
  <c r="J25" i="1"/>
  <c r="J27" i="1"/>
  <c r="E24" i="1"/>
  <c r="G24" i="1"/>
  <c r="E26" i="1"/>
  <c r="G26" i="1"/>
  <c r="AF97" i="13" l="1"/>
  <c r="G43" i="1" s="1"/>
  <c r="I43" i="1" s="1"/>
  <c r="G57" i="13"/>
  <c r="AF35" i="12"/>
  <c r="G42" i="1" s="1"/>
  <c r="F39" i="1"/>
  <c r="F44" i="1" s="1"/>
  <c r="G23" i="1" s="1"/>
  <c r="F41" i="1"/>
  <c r="I61" i="1"/>
  <c r="I17" i="1" s="1"/>
  <c r="I16" i="1"/>
  <c r="I42" i="1"/>
  <c r="M61" i="13"/>
  <c r="M57" i="13" s="1"/>
  <c r="M75" i="13"/>
  <c r="M74" i="13" s="1"/>
  <c r="M63" i="13"/>
  <c r="M37" i="13"/>
  <c r="M8" i="13" s="1"/>
  <c r="M77" i="13"/>
  <c r="M76" i="13" s="1"/>
  <c r="M15" i="12"/>
  <c r="M19" i="12"/>
  <c r="G15" i="12"/>
  <c r="M9" i="12"/>
  <c r="M8" i="12" s="1"/>
  <c r="G39" i="1" l="1"/>
  <c r="G44" i="1" s="1"/>
  <c r="G25" i="1" s="1"/>
  <c r="G41" i="1"/>
  <c r="I41" i="1" s="1"/>
  <c r="G97" i="13"/>
  <c r="I63" i="1"/>
  <c r="I18" i="1" s="1"/>
  <c r="I21" i="1" s="1"/>
  <c r="A27" i="1"/>
  <c r="G28" i="1" s="1"/>
  <c r="G27" i="1" s="1"/>
  <c r="G29" i="1" s="1"/>
  <c r="I66" i="1"/>
  <c r="J64" i="1" s="1"/>
  <c r="I39" i="1"/>
  <c r="I44" i="1" s="1"/>
  <c r="J39" i="1" s="1"/>
  <c r="J44" i="1" s="1"/>
  <c r="J57" i="1"/>
  <c r="J60" i="1"/>
  <c r="J56" i="1"/>
  <c r="J59" i="1"/>
  <c r="A28" i="1" l="1"/>
  <c r="J62" i="1"/>
  <c r="J55" i="1"/>
  <c r="J65" i="1"/>
  <c r="J61" i="1"/>
  <c r="J63" i="1"/>
  <c r="J43" i="1"/>
  <c r="J58" i="1"/>
  <c r="J41" i="1"/>
  <c r="J42" i="1"/>
  <c r="J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D394B20F-28F1-4CCF-8D20-6C2EF5F0FC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CC482AF-99C7-483E-B477-B07290DE9F1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F74CCA7D-ED8A-4A91-AC16-F9357FC1971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6BC5F1D-494E-4381-8A0C-C7BA74E9F85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<sst xmlns="http://schemas.openxmlformats.org/spreadsheetml/2006/main" count="774" uniqueCount="291">
  <si>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</si>
  <si>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</si>
  <si>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</si>
  <si>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</si>
  <si>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</si>
  <si>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</si>
  <si>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</si>
  <si>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</si>
  <si>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</si>
  <si>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</si>
  <si>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</si>
  <si>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</si>
  <si>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</si>
  <si>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</si>
  <si>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</si>
  <si>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</si>
  <si>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</si>
  <si>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</si>
  <si>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</si>
  <si>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</si>
  <si>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</si>
  <si>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</si>
  <si>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</si>
  <si>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</si>
  <si>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</si>
  <si>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</si>
  <si>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</si>
  <si>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</si>
  <si>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</si>
  <si>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</si>
  <si>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</si>
  <si>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</si>
  <si>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</si>
  <si>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</si>
  <si>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</si>
  <si>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</si>
  <si>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</si>
  <si>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</si>
  <si>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</si>
  <si>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</si>
  <si>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</si>
  <si>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</si>
  <si>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</si>
  <si>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240406</t>
  </si>
  <si>
    <t>Vestavba pavilonu A8 v areálu UKB</t>
  </si>
  <si>
    <t>Masarykova univerzita</t>
  </si>
  <si>
    <t>Žerotínovo náměstí 617/9</t>
  </si>
  <si>
    <t>Brno - Brno-město</t>
  </si>
  <si>
    <t>60200</t>
  </si>
  <si>
    <t>00216224</t>
  </si>
  <si>
    <t>CZ00216224</t>
  </si>
  <si>
    <t>Ing. Zdenek Vaněrka</t>
  </si>
  <si>
    <t>nám. Krále Jiřího 101</t>
  </si>
  <si>
    <t>Kunštát</t>
  </si>
  <si>
    <t>67972</t>
  </si>
  <si>
    <t>07360291</t>
  </si>
  <si>
    <t>CZ8803034086</t>
  </si>
  <si>
    <t>Stavba</t>
  </si>
  <si>
    <t>Provozní soubor</t>
  </si>
  <si>
    <t>D.1.4.2</t>
  </si>
  <si>
    <t>Rozvody plynu</t>
  </si>
  <si>
    <t>D.1.4.2.1</t>
  </si>
  <si>
    <t>Vnitřní rozvod plynu</t>
  </si>
  <si>
    <t>D.1.4.2.2</t>
  </si>
  <si>
    <t>Venkovní rozvod plynu</t>
  </si>
  <si>
    <t>Celkem za stavbu</t>
  </si>
  <si>
    <t>CZK</t>
  </si>
  <si>
    <t>#POPS</t>
  </si>
  <si>
    <t>Popis stavby: 240406 - Vestavba pavilonu A8 v areálu UKB</t>
  </si>
  <si>
    <t>#POPO</t>
  </si>
  <si>
    <t>Popis objektu: D.1.4.2 - Rozvody plynu</t>
  </si>
  <si>
    <t>#POPR</t>
  </si>
  <si>
    <t>Popis rozpočtu: D.1.4.2.1 - Vnitřní rozvod plynu</t>
  </si>
  <si>
    <t>Popis rozpočtu: D.1.4.2.2 - Venkovní rozvod plynu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</si>
  <si>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</si>
  <si>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</si>
  <si>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</si>
  <si>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</si>
  <si>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</si>
  <si>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</si>
  <si>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</si>
  <si>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</si>
  <si>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45</t>
  </si>
  <si>
    <t>Podkladní a vedlejší konstrukce</t>
  </si>
  <si>
    <t>700A</t>
  </si>
  <si>
    <t>Demontáže HSV</t>
  </si>
  <si>
    <t>99</t>
  </si>
  <si>
    <t>Staveništní přesun hmot</t>
  </si>
  <si>
    <t>700B</t>
  </si>
  <si>
    <t>Demontáže PSV</t>
  </si>
  <si>
    <t>723</t>
  </si>
  <si>
    <t>Vnitřní plynovod</t>
  </si>
  <si>
    <t>M23</t>
  </si>
  <si>
    <t>Montáže potrubí</t>
  </si>
  <si>
    <t>M23d</t>
  </si>
  <si>
    <t>Demontáže potrubí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</si>
  <si>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</si>
  <si>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</si>
  <si>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</si>
  <si>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</si>
  <si>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</si>
  <si>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</si>
  <si>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</si>
  <si>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</si>
  <si>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</si>
  <si>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</si>
  <si>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</si>
  <si>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</si>
  <si>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</si>
  <si>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</si>
  <si>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</si>
  <si>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</si>
  <si>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</si>
  <si>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</si>
  <si>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</si>
  <si>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</si>
  <si>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</si>
  <si>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</si>
  <si>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</si>
  <si>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</si>
  <si>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</si>
  <si>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</si>
  <si>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</si>
  <si>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</si>
  <si>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</si>
  <si>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</si>
  <si>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</si>
  <si>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</si>
  <si>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723120804R00</t>
  </si>
  <si>
    <t>Demontáž potrubí svařovaného z trubek závitových do DN 25</t>
  </si>
  <si>
    <t>m</t>
  </si>
  <si>
    <t>800-721</t>
  </si>
  <si>
    <t>RTS 24/ I</t>
  </si>
  <si>
    <t>Práce</t>
  </si>
  <si>
    <t>Běžná</t>
  </si>
  <si>
    <t>POL1_</t>
  </si>
  <si>
    <t>723290821R00</t>
  </si>
  <si>
    <t>Vnitrostaveništní přemístění vybouraných hmot svislé, v objektech výšky do 6m</t>
  </si>
  <si>
    <t>t</t>
  </si>
  <si>
    <t>vodorovně do 100 m,</t>
  </si>
  <si>
    <t>SPI</t>
  </si>
  <si>
    <t>700DEM</t>
  </si>
  <si>
    <t>Demontáž stávajících TZB vedení</t>
  </si>
  <si>
    <t>kus</t>
  </si>
  <si>
    <t>Vlastní</t>
  </si>
  <si>
    <t>Indiv</t>
  </si>
  <si>
    <t>979100014RA0</t>
  </si>
  <si>
    <t>Odvozy suti a vybouraných hmot vodorovný přesun na skládku do 15 km, vnitrostaveništně 25 m, svislá doprava výtahem z 2.NP</t>
  </si>
  <si>
    <t>AP-HSV</t>
  </si>
  <si>
    <t>Agregovaná položka</t>
  </si>
  <si>
    <t>POL2_</t>
  </si>
  <si>
    <t>979981101R00</t>
  </si>
  <si>
    <t>Odvoz a likvidace suti bez příměsí - kontejnerem do 3 t</t>
  </si>
  <si>
    <t>801-3</t>
  </si>
  <si>
    <t>Přesun suti</t>
  </si>
  <si>
    <t>POL8_</t>
  </si>
  <si>
    <t>723190901R00</t>
  </si>
  <si>
    <t>Opravy plynovodního potrubí doplňkové práce  uzavření nebo otevření plynového potrubí při opravách</t>
  </si>
  <si>
    <t>723190907R00</t>
  </si>
  <si>
    <t>Opravy plynovodního potrubí doplňkové práce  odvzdušnění a napuštění plynového potrubí</t>
  </si>
  <si>
    <t>723190914R00</t>
  </si>
  <si>
    <t>Opravy plynovodního potrubí navaření odbočky na potrubí  DN 25</t>
  </si>
  <si>
    <t>004111020R</t>
  </si>
  <si>
    <t xml:space="preserve">Vypracování projektové dokumentace </t>
  </si>
  <si>
    <t>Soubor</t>
  </si>
  <si>
    <t>VRN</t>
  </si>
  <si>
    <t>POL99_8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</si>
  <si>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</si>
  <si>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POP</t>
  </si>
  <si>
    <t>realizační a dílenská dokumentace : 1</t>
  </si>
  <si>
    <t>VV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</si>
  <si>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</si>
  <si>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</si>
  <si>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</si>
  <si>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</si>
  <si>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</si>
  <si>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</si>
  <si>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</si>
  <si>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</si>
  <si>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</si>
  <si>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</si>
  <si>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</si>
  <si>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</si>
  <si>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</si>
  <si>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</si>
  <si>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</si>
  <si>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dle standardu UKB : 1</t>
  </si>
  <si>
    <t>SUM</t>
  </si>
  <si>
    <t>END</t>
  </si>
  <si>
    <t>132201210R00</t>
  </si>
  <si>
    <t xml:space="preserve">Hloubení rýh šířky přes 60 do 200 cm do 50 m3, v hornině 3, hloubení strojně </t>
  </si>
  <si>
    <t>m3</t>
  </si>
  <si>
    <t>800-1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</si>
  <si>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</si>
  <si>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1,0*5,0*1,0</t>
  </si>
  <si>
    <t>132201219R00</t>
  </si>
  <si>
    <t xml:space="preserve">Hloubení rýh šířky přes 60 do 200 cm příplatek za lepivost, v hornině 3,  </t>
  </si>
  <si>
    <t xml:space="preserve">50 % : </t>
  </si>
  <si>
    <t>Odkaz na mn. položky pořadí 1 : 5,00000*0,5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</si>
  <si>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</si>
  <si>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</si>
  <si>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</si>
  <si>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Vyhloubeno : </t>
  </si>
  <si>
    <t>Odkaz na mn. položky pořadí 1 : 5,00000</t>
  </si>
  <si>
    <t xml:space="preserve">Zásyp : </t>
  </si>
  <si>
    <t>Odkaz na mn. položky pořadí 7 : 2,75000*-1</t>
  </si>
  <si>
    <t>162701109R00</t>
  </si>
  <si>
    <t>Vodorovné přemístění výkopku příplatek k ceně za každých dalších i započatých 1 000 m přes 10 000 m  z horniny 1 až 4</t>
  </si>
  <si>
    <t xml:space="preserve">+ 5 km : </t>
  </si>
  <si>
    <t>Odkaz na mn. položky pořadí 3 : 2,25000*5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</si>
  <si>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</si>
  <si>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</si>
  <si>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</si>
  <si>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</si>
  <si>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</si>
  <si>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</si>
  <si>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</si>
  <si>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</si>
  <si>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vyhloubeno : </t>
  </si>
  <si>
    <t xml:space="preserve">obsyp potrubí : </t>
  </si>
  <si>
    <t>Odkaz na mn. položky pořadí 8 : 1,75000*-1</t>
  </si>
  <si>
    <t xml:space="preserve">podsyp potrubí : </t>
  </si>
  <si>
    <t>Odkaz na mn. položky pořadí 12 : 0,50000*-1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</si>
  <si>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</si>
  <si>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</si>
  <si>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</si>
  <si>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1,0*5,0*0,35</t>
  </si>
  <si>
    <t>199000002R00</t>
  </si>
  <si>
    <t>Poplatky za skládku horniny 1- 4, skupina 17 05 04 z Katalogu odpadů</t>
  </si>
  <si>
    <t>113107510R00</t>
  </si>
  <si>
    <t>Odstranění podkladů nebo krytů z kameniva hrubého drceného, v ploše jednotlivě do 50 m2, tloušťka vrstvy 100 mm</t>
  </si>
  <si>
    <t>m2</t>
  </si>
  <si>
    <t>822-1</t>
  </si>
  <si>
    <t>1,2*5,0</t>
  </si>
  <si>
    <t>460620013RT1</t>
  </si>
  <si>
    <t>Provizorní úprava terénu v přírodní hornině 3, ruční vyrovnání a zhutnění</t>
  </si>
  <si>
    <t>1,4*5,4</t>
  </si>
  <si>
    <t>451572111R00</t>
  </si>
  <si>
    <t>Lože pod potrubí, stoky a drobné objekty z kameniva drobného těženého 0÷4 mm</t>
  </si>
  <si>
    <t>827-1</t>
  </si>
  <si>
    <t>v otevřeném výkopu,</t>
  </si>
  <si>
    <t>1,0*5,0*0,1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</si>
  <si>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</si>
  <si>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</si>
  <si>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</si>
  <si>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</si>
  <si>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</si>
  <si>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</si>
  <si>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877162121R00</t>
  </si>
  <si>
    <t>Montáž elektrotvarovek přirážka za 1 spoj elektrotvarovky, vnějšího průměru 32 mm</t>
  </si>
  <si>
    <t>2*2</t>
  </si>
  <si>
    <t>230170001R00</t>
  </si>
  <si>
    <t>Příprava pro zkoušku těsnosti, DN do 40</t>
  </si>
  <si>
    <t>sada</t>
  </si>
  <si>
    <t>230180010R00</t>
  </si>
  <si>
    <t>Montáž trub z plastických hmot PE, PP, 32 x 2,9</t>
  </si>
  <si>
    <t>230180066R00</t>
  </si>
  <si>
    <t>Montáž trubních dílů PE, PP, D 32</t>
  </si>
  <si>
    <t>1+1</t>
  </si>
  <si>
    <t>230230016R00</t>
  </si>
  <si>
    <t>Hlavní tlaková zkouška vzduchem 0,6 MPa, DN 50</t>
  </si>
  <si>
    <t>460490012RT1</t>
  </si>
  <si>
    <t>Fólie výstražná z PVC, šířka 33 cm, fólie PVC šířka 33 cm</t>
  </si>
  <si>
    <t>žlutá : 8</t>
  </si>
  <si>
    <t>909      R00</t>
  </si>
  <si>
    <t>Hzs-nezmeritelne stavebni prace</t>
  </si>
  <si>
    <t>h</t>
  </si>
  <si>
    <t>Prav.M</t>
  </si>
  <si>
    <t>HZS</t>
  </si>
  <si>
    <t>POL10_</t>
  </si>
  <si>
    <t>nezměřitelné práce při přepojování plynovodu : 4</t>
  </si>
  <si>
    <t>286136312R</t>
  </si>
  <si>
    <t>Trubka plastová materiál: PE 100 RC; de = 32,0 mm; tl. stěny = 3,0 mm; SDR 11,0</t>
  </si>
  <si>
    <t>SPCM</t>
  </si>
  <si>
    <t>Specifikace</t>
  </si>
  <si>
    <t>POL3_</t>
  </si>
  <si>
    <t>+ 1,5 % : 7*1,015</t>
  </si>
  <si>
    <t>286538002R</t>
  </si>
  <si>
    <t>spojka/nátrubek PE-100; SDR 11,0; PN 10, PN 16; elektrotvarovka; D = 45,0 mm; di = 32,0 mm; spoj elektrosvařovaný</t>
  </si>
  <si>
    <t>286538092R</t>
  </si>
  <si>
    <t>koleno PE100; 90,0 °; SDR 11,0; PN 10, PN 16; D = 43,0 mm; di = 32,0 mm; spoj elektrosvařovaný</t>
  </si>
  <si>
    <t>733170804R00</t>
  </si>
  <si>
    <t>Demontáž potrubí z plastových trubek přes D 25 mm do D 50 mm</t>
  </si>
  <si>
    <t>800-731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</si>
  <si>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</si>
  <si>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</si>
  <si>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</si>
  <si>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stavební průzkum k zachování funkce potrubí : 1</t>
  </si>
  <si>
    <t>005111021R</t>
  </si>
  <si>
    <t>Vytyčení inženýrských sítí</t>
  </si>
  <si>
    <t>Zaměření a vytýčení stávajících inženýrských sítí v místě stavby z hlediska jejich ochrany při provádění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</si>
</sst>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zktIW7oYKfW89P1D9lHCOGfjEWFcjGfJiplQHZ730WjSrirO/4ghLMyF6f5u1ssqhfE7fwsTGeU7a1OWvN0ORw==" saltValue="KEhjoARCCx82aTqrvV0g2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2" t="s">
        <v>22</v>
      </c>
      <c r="C2" s="73"/>
      <c r="D2" s="74" t="s">
        <v>43</v>
      </c>
      <c r="E2" s="234" t="s">
        <v>44</v>
      </c>
      <c r="F2" s="235"/>
      <c r="G2" s="235"/>
      <c r="H2" s="235"/>
      <c r="I2" s="235"/>
      <c r="J2" s="236"/>
      <c r="O2" s="1"/>
    </row>
    <row r="3" spans="1:15" ht="27" hidden="1" customHeight="1" x14ac:dyDescent="0.2">
      <c r="A3" s="2"/>
      <c r="B3" s="75"/>
      <c r="C3" s="73"/>
      <c r="D3" s="76"/>
      <c r="E3" s="237"/>
      <c r="F3" s="238"/>
      <c r="G3" s="238"/>
      <c r="H3" s="238"/>
      <c r="I3" s="238"/>
      <c r="J3" s="239"/>
    </row>
    <row r="4" spans="1:15" ht="23.25" customHeight="1" x14ac:dyDescent="0.2">
      <c r="A4" s="2"/>
      <c r="B4" s="77"/>
      <c r="C4" s="78"/>
      <c r="D4" s="79"/>
      <c r="E4" s="218"/>
      <c r="F4" s="218"/>
      <c r="G4" s="218"/>
      <c r="H4" s="218"/>
      <c r="I4" s="218"/>
      <c r="J4" s="219"/>
    </row>
    <row r="5" spans="1:15" ht="24" customHeight="1" x14ac:dyDescent="0.2">
      <c r="A5" s="2"/>
      <c r="B5" s="30" t="s">
        <v>42</v>
      </c>
      <c r="D5" s="222" t="s">
        <v>45</v>
      </c>
      <c r="E5" s="223"/>
      <c r="F5" s="223"/>
      <c r="G5" s="223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4" t="s">
        <v>46</v>
      </c>
      <c r="E6" s="225"/>
      <c r="F6" s="225"/>
      <c r="G6" s="225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6" t="s">
        <v>47</v>
      </c>
      <c r="F7" s="227"/>
      <c r="G7" s="22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55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56</v>
      </c>
      <c r="J9" s="8"/>
    </row>
    <row r="10" spans="1:15" ht="15.75" hidden="1" customHeight="1" x14ac:dyDescent="0.2">
      <c r="A10" s="2"/>
      <c r="B10" s="34"/>
      <c r="C10" s="53"/>
      <c r="D10" s="81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1"/>
      <c r="E11" s="241"/>
      <c r="F11" s="241"/>
      <c r="G11" s="241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7"/>
      <c r="E12" s="217"/>
      <c r="F12" s="217"/>
      <c r="G12" s="217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0"/>
      <c r="F13" s="221"/>
      <c r="G13" s="221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6"/>
      <c r="F16" s="207"/>
      <c r="G16" s="206"/>
      <c r="H16" s="207"/>
      <c r="I16" s="206">
        <f>SUMIF(F55:F65,A16,I55:I65)+SUMIF(F55:F65,"PSU",I55:I65)</f>
        <v>0</v>
      </c>
      <c r="J16" s="208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6"/>
      <c r="F17" s="207"/>
      <c r="G17" s="206"/>
      <c r="H17" s="207"/>
      <c r="I17" s="206">
        <f>SUMIF(F55:F65,A17,I55:I65)</f>
        <v>0</v>
      </c>
      <c r="J17" s="208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6"/>
      <c r="F18" s="207"/>
      <c r="G18" s="206"/>
      <c r="H18" s="207"/>
      <c r="I18" s="206">
        <f>SUMIF(F55:F65,A18,I55:I65)</f>
        <v>0</v>
      </c>
      <c r="J18" s="208"/>
    </row>
    <row r="19" spans="1:10" ht="23.25" customHeight="1" x14ac:dyDescent="0.2">
      <c r="A19" s="142" t="s">
        <v>96</v>
      </c>
      <c r="B19" s="37" t="s">
        <v>27</v>
      </c>
      <c r="C19" s="58"/>
      <c r="D19" s="59"/>
      <c r="E19" s="206"/>
      <c r="F19" s="207"/>
      <c r="G19" s="206"/>
      <c r="H19" s="207"/>
      <c r="I19" s="206">
        <f>SUMIF(F55:F65,A19,I55:I65)</f>
        <v>0</v>
      </c>
      <c r="J19" s="208"/>
    </row>
    <row r="20" spans="1:10" ht="23.25" customHeight="1" x14ac:dyDescent="0.2">
      <c r="A20" s="142" t="s">
        <v>97</v>
      </c>
      <c r="B20" s="37" t="s">
        <v>28</v>
      </c>
      <c r="C20" s="58"/>
      <c r="D20" s="59"/>
      <c r="E20" s="206"/>
      <c r="F20" s="207"/>
      <c r="G20" s="206"/>
      <c r="H20" s="207"/>
      <c r="I20" s="206">
        <f>SUMIF(F55:F65,A20,I55:I65)</f>
        <v>0</v>
      </c>
      <c r="J20" s="208"/>
    </row>
    <row r="21" spans="1:10" ht="23.25" customHeight="1" x14ac:dyDescent="0.2">
      <c r="A21" s="2"/>
      <c r="B21" s="47" t="s">
        <v>29</v>
      </c>
      <c r="C21" s="60"/>
      <c r="D21" s="61"/>
      <c r="E21" s="209"/>
      <c r="F21" s="244"/>
      <c r="G21" s="209"/>
      <c r="H21" s="244"/>
      <c r="I21" s="209">
        <f>SUM(I16:J20)</f>
        <v>0</v>
      </c>
      <c r="J21" s="210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04">
        <f>ZakladDPHSniVypocet</f>
        <v>0</v>
      </c>
      <c r="H23" s="205"/>
      <c r="I23" s="205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02">
        <f>I23*E23/100</f>
        <v>0</v>
      </c>
      <c r="H24" s="203"/>
      <c r="I24" s="203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4">
        <f>ZakladDPHZaklVypocet</f>
        <v>0</v>
      </c>
      <c r="H25" s="205"/>
      <c r="I25" s="205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1">
        <f>I25*E25/100</f>
        <v>0</v>
      </c>
      <c r="H26" s="232"/>
      <c r="I26" s="232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3">
        <f>CenaCelkemBezDPH-(ZakladDPHSni+ZakladDPHZakl)</f>
        <v>0</v>
      </c>
      <c r="H27" s="233"/>
      <c r="I27" s="233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2">
        <f>A27</f>
        <v>0</v>
      </c>
      <c r="H28" s="212"/>
      <c r="I28" s="212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1">
        <f>ZakladDPHSni+DPHSni+ZakladDPHZakl+DPHZakl+Zaokrouhleni</f>
        <v>0</v>
      </c>
      <c r="H29" s="211"/>
      <c r="I29" s="211"/>
      <c r="J29" s="12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3"/>
      <c r="E34" s="214"/>
      <c r="G34" s="215"/>
      <c r="H34" s="216"/>
      <c r="I34" s="216"/>
      <c r="J34" s="24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57</v>
      </c>
      <c r="C39" s="199"/>
      <c r="D39" s="199"/>
      <c r="E39" s="199"/>
      <c r="F39" s="99">
        <f>'D.1.4.2 D.1.4.2.1 Pol'!AE35+'D.1.4.2 D.1.4.2.2 Pol'!AE97</f>
        <v>0</v>
      </c>
      <c r="G39" s="100">
        <f>'D.1.4.2 D.1.4.2.1 Pol'!AF35+'D.1.4.2 D.1.4.2.2 Pol'!AF97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4"/>
      <c r="C40" s="200" t="s">
        <v>58</v>
      </c>
      <c r="D40" s="200"/>
      <c r="E40" s="200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59</v>
      </c>
      <c r="C41" s="200" t="s">
        <v>60</v>
      </c>
      <c r="D41" s="200"/>
      <c r="E41" s="200"/>
      <c r="F41" s="105">
        <f>'D.1.4.2 D.1.4.2.1 Pol'!AE35+'D.1.4.2 D.1.4.2.2 Pol'!AE97</f>
        <v>0</v>
      </c>
      <c r="G41" s="106">
        <f>'D.1.4.2 D.1.4.2.1 Pol'!AF35+'D.1.4.2 D.1.4.2.2 Pol'!AF97</f>
        <v>0</v>
      </c>
      <c r="H41" s="106"/>
      <c r="I41" s="107">
        <f>F41+G41+H41</f>
        <v>0</v>
      </c>
      <c r="J41" s="108" t="str">
        <f>IF(_xlfn.SINGLE(CenaCelkemVypocet)=0,"",I41/_xlfn.SINGLE(CenaCelkemVypocet)*100)</f>
        <v/>
      </c>
    </row>
    <row r="42" spans="1:10" ht="25.5" customHeight="1" x14ac:dyDescent="0.2">
      <c r="A42" s="87">
        <v>3</v>
      </c>
      <c r="B42" s="109" t="s">
        <v>61</v>
      </c>
      <c r="C42" s="199" t="s">
        <v>62</v>
      </c>
      <c r="D42" s="199"/>
      <c r="E42" s="199"/>
      <c r="F42" s="110">
        <f>'D.1.4.2 D.1.4.2.1 Pol'!AE35</f>
        <v>0</v>
      </c>
      <c r="G42" s="101">
        <f>'D.1.4.2 D.1.4.2.1 Pol'!AF35</f>
        <v>0</v>
      </c>
      <c r="H42" s="101"/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customHeight="1" x14ac:dyDescent="0.2">
      <c r="A43" s="87">
        <v>3</v>
      </c>
      <c r="B43" s="109" t="s">
        <v>63</v>
      </c>
      <c r="C43" s="199" t="s">
        <v>64</v>
      </c>
      <c r="D43" s="199"/>
      <c r="E43" s="199"/>
      <c r="F43" s="110">
        <f>'D.1.4.2 D.1.4.2.2 Pol'!AE97</f>
        <v>0</v>
      </c>
      <c r="G43" s="101">
        <f>'D.1.4.2 D.1.4.2.2 Pol'!AF97</f>
        <v>0</v>
      </c>
      <c r="H43" s="101"/>
      <c r="I43" s="102">
        <f>F43+G43+H43</f>
        <v>0</v>
      </c>
      <c r="J43" s="103" t="str">
        <f>IF(_xlfn.SINGLE(CenaCelkemVypocet)=0,"",I43/_xlfn.SINGLE(CenaCelkemVypocet)*100)</f>
        <v/>
      </c>
    </row>
    <row r="44" spans="1:10" ht="25.5" customHeight="1" x14ac:dyDescent="0.2">
      <c r="A44" s="87"/>
      <c r="B44" s="197" t="s">
        <v>65</v>
      </c>
      <c r="C44" s="198"/>
      <c r="D44" s="198"/>
      <c r="E44" s="198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71</v>
      </c>
      <c r="B49" t="s">
        <v>73</v>
      </c>
    </row>
    <row r="52" spans="1:10" ht="15.75" x14ac:dyDescent="0.25">
      <c r="B52" s="123" t="s">
        <v>74</v>
      </c>
    </row>
    <row r="54" spans="1:10" ht="25.5" customHeight="1" x14ac:dyDescent="0.2">
      <c r="A54" s="125"/>
      <c r="B54" s="128" t="s">
        <v>17</v>
      </c>
      <c r="C54" s="128" t="s">
        <v>5</v>
      </c>
      <c r="D54" s="129"/>
      <c r="E54" s="129"/>
      <c r="F54" s="130" t="s">
        <v>75</v>
      </c>
      <c r="G54" s="130"/>
      <c r="H54" s="130"/>
      <c r="I54" s="130" t="s">
        <v>29</v>
      </c>
      <c r="J54" s="130" t="s">
        <v>0</v>
      </c>
    </row>
    <row r="55" spans="1:10" ht="36.75" customHeight="1" x14ac:dyDescent="0.2">
      <c r="A55" s="126"/>
      <c r="B55" s="131" t="s">
        <v>76</v>
      </c>
      <c r="C55" s="195" t="s">
        <v>77</v>
      </c>
      <c r="D55" s="196"/>
      <c r="E55" s="196"/>
      <c r="F55" s="138" t="s">
        <v>24</v>
      </c>
      <c r="G55" s="139"/>
      <c r="H55" s="139"/>
      <c r="I55" s="139">
        <f>'D.1.4.2 D.1.4.2.2 Pol'!G8</f>
        <v>0</v>
      </c>
      <c r="J55" s="135" t="str">
        <f>IF(I66=0,"",I55/I66*100)</f>
        <v/>
      </c>
    </row>
    <row r="56" spans="1:10" ht="36.75" customHeight="1" x14ac:dyDescent="0.2">
      <c r="A56" s="126"/>
      <c r="B56" s="131" t="s">
        <v>78</v>
      </c>
      <c r="C56" s="195" t="s">
        <v>79</v>
      </c>
      <c r="D56" s="196"/>
      <c r="E56" s="196"/>
      <c r="F56" s="138" t="s">
        <v>24</v>
      </c>
      <c r="G56" s="139"/>
      <c r="H56" s="139"/>
      <c r="I56" s="139">
        <f>'D.1.4.2 D.1.4.2.2 Pol'!G41</f>
        <v>0</v>
      </c>
      <c r="J56" s="135" t="str">
        <f>IF(I66=0,"",I56/I66*100)</f>
        <v/>
      </c>
    </row>
    <row r="57" spans="1:10" ht="36.75" customHeight="1" x14ac:dyDescent="0.2">
      <c r="A57" s="126"/>
      <c r="B57" s="131" t="s">
        <v>80</v>
      </c>
      <c r="C57" s="195" t="s">
        <v>81</v>
      </c>
      <c r="D57" s="196"/>
      <c r="E57" s="196"/>
      <c r="F57" s="138" t="s">
        <v>24</v>
      </c>
      <c r="G57" s="139"/>
      <c r="H57" s="139"/>
      <c r="I57" s="139">
        <f>'D.1.4.2 D.1.4.2.2 Pol'!G44</f>
        <v>0</v>
      </c>
      <c r="J57" s="135" t="str">
        <f>IF(I66=0,"",I57/I66*100)</f>
        <v/>
      </c>
    </row>
    <row r="58" spans="1:10" ht="36.75" customHeight="1" x14ac:dyDescent="0.2">
      <c r="A58" s="126"/>
      <c r="B58" s="131" t="s">
        <v>82</v>
      </c>
      <c r="C58" s="195" t="s">
        <v>83</v>
      </c>
      <c r="D58" s="196"/>
      <c r="E58" s="196"/>
      <c r="F58" s="138" t="s">
        <v>24</v>
      </c>
      <c r="G58" s="139"/>
      <c r="H58" s="139"/>
      <c r="I58" s="139">
        <f>'D.1.4.2 D.1.4.2.2 Pol'!G47</f>
        <v>0</v>
      </c>
      <c r="J58" s="135" t="str">
        <f>IF(I66=0,"",I58/I66*100)</f>
        <v/>
      </c>
    </row>
    <row r="59" spans="1:10" ht="36.75" customHeight="1" x14ac:dyDescent="0.2">
      <c r="A59" s="126"/>
      <c r="B59" s="131" t="s">
        <v>84</v>
      </c>
      <c r="C59" s="195" t="s">
        <v>85</v>
      </c>
      <c r="D59" s="196"/>
      <c r="E59" s="196"/>
      <c r="F59" s="138" t="s">
        <v>24</v>
      </c>
      <c r="G59" s="139"/>
      <c r="H59" s="139"/>
      <c r="I59" s="139">
        <f>'D.1.4.2 D.1.4.2.2 Pol'!G51</f>
        <v>0</v>
      </c>
      <c r="J59" s="135" t="str">
        <f>IF(I66=0,"",I59/I66*100)</f>
        <v/>
      </c>
    </row>
    <row r="60" spans="1:10" ht="36.75" customHeight="1" x14ac:dyDescent="0.2">
      <c r="A60" s="126"/>
      <c r="B60" s="131" t="s">
        <v>86</v>
      </c>
      <c r="C60" s="195" t="s">
        <v>87</v>
      </c>
      <c r="D60" s="196"/>
      <c r="E60" s="196"/>
      <c r="F60" s="138" t="s">
        <v>24</v>
      </c>
      <c r="G60" s="139"/>
      <c r="H60" s="139"/>
      <c r="I60" s="139">
        <f>'D.1.4.2 D.1.4.2.2 Pol'!G53</f>
        <v>0</v>
      </c>
      <c r="J60" s="135" t="str">
        <f>IF(I66=0,"",I60/I66*100)</f>
        <v/>
      </c>
    </row>
    <row r="61" spans="1:10" ht="36.75" customHeight="1" x14ac:dyDescent="0.2">
      <c r="A61" s="126"/>
      <c r="B61" s="131" t="s">
        <v>88</v>
      </c>
      <c r="C61" s="195" t="s">
        <v>89</v>
      </c>
      <c r="D61" s="196"/>
      <c r="E61" s="196"/>
      <c r="F61" s="138" t="s">
        <v>25</v>
      </c>
      <c r="G61" s="139"/>
      <c r="H61" s="139"/>
      <c r="I61" s="139">
        <f>'D.1.4.2 D.1.4.2.1 Pol'!G8</f>
        <v>0</v>
      </c>
      <c r="J61" s="135" t="str">
        <f>IF(I66=0,"",I61/I66*100)</f>
        <v/>
      </c>
    </row>
    <row r="62" spans="1:10" ht="36.75" customHeight="1" x14ac:dyDescent="0.2">
      <c r="A62" s="126"/>
      <c r="B62" s="131" t="s">
        <v>90</v>
      </c>
      <c r="C62" s="195" t="s">
        <v>91</v>
      </c>
      <c r="D62" s="196"/>
      <c r="E62" s="196"/>
      <c r="F62" s="138" t="s">
        <v>25</v>
      </c>
      <c r="G62" s="139"/>
      <c r="H62" s="139"/>
      <c r="I62" s="139">
        <f>'D.1.4.2 D.1.4.2.1 Pol'!G15</f>
        <v>0</v>
      </c>
      <c r="J62" s="135" t="str">
        <f>IF(I66=0,"",I62/I66*100)</f>
        <v/>
      </c>
    </row>
    <row r="63" spans="1:10" ht="36.75" customHeight="1" x14ac:dyDescent="0.2">
      <c r="A63" s="126"/>
      <c r="B63" s="131" t="s">
        <v>92</v>
      </c>
      <c r="C63" s="195" t="s">
        <v>93</v>
      </c>
      <c r="D63" s="196"/>
      <c r="E63" s="196"/>
      <c r="F63" s="138" t="s">
        <v>26</v>
      </c>
      <c r="G63" s="139"/>
      <c r="H63" s="139"/>
      <c r="I63" s="139">
        <f>'D.1.4.2 D.1.4.2.2 Pol'!G57</f>
        <v>0</v>
      </c>
      <c r="J63" s="135" t="str">
        <f>IF(I66=0,"",I63/I66*100)</f>
        <v/>
      </c>
    </row>
    <row r="64" spans="1:10" ht="36.75" customHeight="1" x14ac:dyDescent="0.2">
      <c r="A64" s="126"/>
      <c r="B64" s="131" t="s">
        <v>94</v>
      </c>
      <c r="C64" s="195" t="s">
        <v>95</v>
      </c>
      <c r="D64" s="196"/>
      <c r="E64" s="196"/>
      <c r="F64" s="138" t="s">
        <v>26</v>
      </c>
      <c r="G64" s="139"/>
      <c r="H64" s="139"/>
      <c r="I64" s="139">
        <f>'D.1.4.2 D.1.4.2.2 Pol'!G74</f>
        <v>0</v>
      </c>
      <c r="J64" s="135" t="str">
        <f>IF(I66=0,"",I64/I66*100)</f>
        <v/>
      </c>
    </row>
    <row r="65" spans="1:10" ht="36.75" customHeight="1" x14ac:dyDescent="0.2">
      <c r="A65" s="126"/>
      <c r="B65" s="131" t="s">
        <v>96</v>
      </c>
      <c r="C65" s="195" t="s">
        <v>27</v>
      </c>
      <c r="D65" s="196"/>
      <c r="E65" s="196"/>
      <c r="F65" s="138" t="s">
        <v>96</v>
      </c>
      <c r="G65" s="139"/>
      <c r="H65" s="139"/>
      <c r="I65" s="139">
        <f>'D.1.4.2 D.1.4.2.1 Pol'!G19+'D.1.4.2 D.1.4.2.2 Pol'!G76</f>
        <v>0</v>
      </c>
      <c r="J65" s="135" t="str">
        <f>IF(I66=0,"",I65/I66*100)</f>
        <v/>
      </c>
    </row>
    <row r="66" spans="1:10" ht="25.5" customHeight="1" x14ac:dyDescent="0.2">
      <c r="A66" s="127"/>
      <c r="B66" s="132" t="s">
        <v>1</v>
      </c>
      <c r="C66" s="133"/>
      <c r="D66" s="134"/>
      <c r="E66" s="134"/>
      <c r="F66" s="140"/>
      <c r="G66" s="141"/>
      <c r="H66" s="141"/>
      <c r="I66" s="141">
        <f>SUM(I55:I65)</f>
        <v>0</v>
      </c>
      <c r="J66" s="136">
        <f>SUM(J55:J65)</f>
        <v>0</v>
      </c>
    </row>
    <row r="67" spans="1:10" x14ac:dyDescent="0.2">
      <c r="F67" s="86"/>
      <c r="G67" s="86"/>
      <c r="H67" s="86"/>
      <c r="I67" s="86"/>
      <c r="J67" s="137"/>
    </row>
    <row r="68" spans="1:10" x14ac:dyDescent="0.2">
      <c r="F68" s="86"/>
      <c r="G68" s="86"/>
      <c r="H68" s="86"/>
      <c r="I68" s="86"/>
      <c r="J68" s="137"/>
    </row>
    <row r="69" spans="1:10" x14ac:dyDescent="0.2">
      <c r="F69" s="86"/>
      <c r="G69" s="86"/>
      <c r="H69" s="86"/>
      <c r="I69" s="86"/>
      <c r="J69" s="137"/>
    </row>
  </sheetData>
  <sheetProtection algorithmName="SHA-512" hashValue="aY3FviRSxzTmUu5KmbSBCbDlHN01l7sDnpHBw1+WBMTkq0MA0wKBP3PGT7oL01FJSEIWgQxLp6YHg7VgPjTDrg==" saltValue="JNcd41R+3jijft4R4/dw8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5:E55"/>
    <mergeCell ref="C56:E56"/>
    <mergeCell ref="C57:E57"/>
    <mergeCell ref="C58:E58"/>
    <mergeCell ref="C64:E64"/>
    <mergeCell ref="C65:E65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49" t="s">
        <v>7</v>
      </c>
      <c r="B2" s="48"/>
      <c r="C2" s="247"/>
      <c r="D2" s="247"/>
      <c r="E2" s="247"/>
      <c r="F2" s="247"/>
      <c r="G2" s="248"/>
    </row>
    <row r="3" spans="1:7" ht="24.95" customHeight="1" x14ac:dyDescent="0.2">
      <c r="A3" s="49" t="s">
        <v>8</v>
      </c>
      <c r="B3" s="48"/>
      <c r="C3" s="247"/>
      <c r="D3" s="247"/>
      <c r="E3" s="247"/>
      <c r="F3" s="247"/>
      <c r="G3" s="248"/>
    </row>
    <row r="4" spans="1:7" ht="24.95" customHeight="1" x14ac:dyDescent="0.2">
      <c r="A4" s="49" t="s">
        <v>9</v>
      </c>
      <c r="B4" s="48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HS206AFBvA/O4ogyhXnPP4T8AXxszgJy8sH0jPcTleWOGvfmYsXVKDi3Ge3mJrGSegEEvqkSNzGKBGto2NSXzg==" saltValue="14z506Pr8WGM7fqR2Qjto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9EAC-BB7C-4C92-AD5E-3B488F3C0E81}">
  <sheetPr>
    <outlinePr summaryBelow="0"/>
  </sheetPr>
  <dimension ref="A1:BH5000"/>
  <sheetViews>
    <sheetView workbookViewId="0">
      <pane ySplit="7" topLeftCell="A8" activePane="bottomLeft" state="frozen"/>
      <selection pane="bottomLeft" activeCell="F10" sqref="F10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98</v>
      </c>
      <c r="B1" s="251"/>
      <c r="C1" s="251"/>
      <c r="D1" s="251"/>
      <c r="E1" s="251"/>
      <c r="F1" s="251"/>
      <c r="G1" s="251"/>
      <c r="AG1" t="s">
        <v>99</v>
      </c>
    </row>
    <row r="2" spans="1:60" ht="25.15" customHeight="1" x14ac:dyDescent="0.2">
      <c r="A2" s="143" t="s">
        <v>7</v>
      </c>
      <c r="B2" s="48" t="s">
        <v>43</v>
      </c>
      <c r="C2" s="252" t="s">
        <v>44</v>
      </c>
      <c r="D2" s="253"/>
      <c r="E2" s="253"/>
      <c r="F2" s="253"/>
      <c r="G2" s="254"/>
      <c r="AG2" t="s">
        <v>100</v>
      </c>
    </row>
    <row r="3" spans="1:60" ht="25.15" customHeight="1" x14ac:dyDescent="0.2">
      <c r="A3" s="143" t="s">
        <v>8</v>
      </c>
      <c r="B3" s="48" t="s">
        <v>59</v>
      </c>
      <c r="C3" s="252" t="s">
        <v>60</v>
      </c>
      <c r="D3" s="253"/>
      <c r="E3" s="253"/>
      <c r="F3" s="253"/>
      <c r="G3" s="254"/>
      <c r="AC3" s="124" t="s">
        <v>101</v>
      </c>
      <c r="AG3" t="s">
        <v>102</v>
      </c>
    </row>
    <row r="4" spans="1:60" ht="25.15" customHeight="1" x14ac:dyDescent="0.2">
      <c r="A4" s="144" t="s">
        <v>9</v>
      </c>
      <c r="B4" s="145" t="s">
        <v>61</v>
      </c>
      <c r="C4" s="255" t="s">
        <v>62</v>
      </c>
      <c r="D4" s="256"/>
      <c r="E4" s="256"/>
      <c r="F4" s="256"/>
      <c r="G4" s="257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29</v>
      </c>
      <c r="H6" s="150" t="s">
        <v>30</v>
      </c>
      <c r="I6" s="150" t="s">
        <v>110</v>
      </c>
      <c r="J6" s="150" t="s">
        <v>31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  <c r="Y6" s="150" t="s">
        <v>125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126</v>
      </c>
      <c r="B8" s="166" t="s">
        <v>88</v>
      </c>
      <c r="C8" s="187" t="s">
        <v>89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0</v>
      </c>
      <c r="L8" s="169"/>
      <c r="M8" s="169">
        <f>SUM(M9:M14)</f>
        <v>0</v>
      </c>
      <c r="N8" s="168"/>
      <c r="O8" s="168">
        <f>SUM(O9:O14)</f>
        <v>0</v>
      </c>
      <c r="P8" s="168"/>
      <c r="Q8" s="168">
        <f>SUM(Q9:Q14)</f>
        <v>0.09</v>
      </c>
      <c r="R8" s="169"/>
      <c r="S8" s="169"/>
      <c r="T8" s="170"/>
      <c r="U8" s="164"/>
      <c r="V8" s="164">
        <f>SUM(V9:V14)</f>
        <v>1.72</v>
      </c>
      <c r="W8" s="164"/>
      <c r="X8" s="164"/>
      <c r="Y8" s="164"/>
      <c r="AG8" t="s">
        <v>127</v>
      </c>
    </row>
    <row r="9" spans="1:60" outlineLevel="1" x14ac:dyDescent="0.2">
      <c r="A9" s="179">
        <v>1</v>
      </c>
      <c r="B9" s="180" t="s">
        <v>128</v>
      </c>
      <c r="C9" s="188" t="s">
        <v>129</v>
      </c>
      <c r="D9" s="181" t="s">
        <v>130</v>
      </c>
      <c r="E9" s="182">
        <v>40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2">
        <v>1.1E-4</v>
      </c>
      <c r="O9" s="182">
        <f>ROUND(E9*N9,2)</f>
        <v>0</v>
      </c>
      <c r="P9" s="182">
        <v>2.15E-3</v>
      </c>
      <c r="Q9" s="182">
        <f>ROUND(E9*P9,2)</f>
        <v>0.09</v>
      </c>
      <c r="R9" s="184" t="s">
        <v>131</v>
      </c>
      <c r="S9" s="184" t="s">
        <v>132</v>
      </c>
      <c r="T9" s="185" t="s">
        <v>132</v>
      </c>
      <c r="U9" s="161">
        <v>0.03</v>
      </c>
      <c r="V9" s="161">
        <f>ROUND(E9*U9,2)</f>
        <v>1.2</v>
      </c>
      <c r="W9" s="161"/>
      <c r="X9" s="161" t="s">
        <v>133</v>
      </c>
      <c r="Y9" s="161" t="s">
        <v>134</v>
      </c>
      <c r="Z9" s="151"/>
      <c r="AA9" s="151"/>
      <c r="AB9" s="151"/>
      <c r="AC9" s="151"/>
      <c r="AD9" s="151"/>
      <c r="AE9" s="151"/>
      <c r="AF9" s="151"/>
      <c r="AG9" s="151" t="s">
        <v>135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2">
        <v>2</v>
      </c>
      <c r="B10" s="173" t="s">
        <v>136</v>
      </c>
      <c r="C10" s="189" t="s">
        <v>137</v>
      </c>
      <c r="D10" s="174" t="s">
        <v>138</v>
      </c>
      <c r="E10" s="175">
        <v>8.5999999999999993E-2</v>
      </c>
      <c r="F10" s="176"/>
      <c r="G10" s="177">
        <f>ROUND(E10*F10,2)</f>
        <v>0</v>
      </c>
      <c r="H10" s="176"/>
      <c r="I10" s="177">
        <f>ROUND(E10*H10,2)</f>
        <v>0</v>
      </c>
      <c r="J10" s="176"/>
      <c r="K10" s="177">
        <f>ROUND(E10*J10,2)</f>
        <v>0</v>
      </c>
      <c r="L10" s="177">
        <v>21</v>
      </c>
      <c r="M10" s="177">
        <f>G10*(1+L10/100)</f>
        <v>0</v>
      </c>
      <c r="N10" s="175">
        <v>0</v>
      </c>
      <c r="O10" s="175">
        <f>ROUND(E10*N10,2)</f>
        <v>0</v>
      </c>
      <c r="P10" s="175">
        <v>0</v>
      </c>
      <c r="Q10" s="175">
        <f>ROUND(E10*P10,2)</f>
        <v>0</v>
      </c>
      <c r="R10" s="177" t="s">
        <v>131</v>
      </c>
      <c r="S10" s="177" t="s">
        <v>132</v>
      </c>
      <c r="T10" s="178" t="s">
        <v>132</v>
      </c>
      <c r="U10" s="161">
        <v>3.379</v>
      </c>
      <c r="V10" s="161">
        <f>ROUND(E10*U10,2)</f>
        <v>0.28999999999999998</v>
      </c>
      <c r="W10" s="161"/>
      <c r="X10" s="161" t="s">
        <v>133</v>
      </c>
      <c r="Y10" s="161" t="s">
        <v>134</v>
      </c>
      <c r="Z10" s="151"/>
      <c r="AA10" s="151"/>
      <c r="AB10" s="151"/>
      <c r="AC10" s="151"/>
      <c r="AD10" s="151"/>
      <c r="AE10" s="151"/>
      <c r="AF10" s="151"/>
      <c r="AG10" s="151" t="s">
        <v>135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258" t="s">
        <v>139</v>
      </c>
      <c r="D11" s="259"/>
      <c r="E11" s="259"/>
      <c r="F11" s="259"/>
      <c r="G11" s="259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140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9">
        <v>3</v>
      </c>
      <c r="B12" s="180" t="s">
        <v>141</v>
      </c>
      <c r="C12" s="188" t="s">
        <v>142</v>
      </c>
      <c r="D12" s="181" t="s">
        <v>143</v>
      </c>
      <c r="E12" s="182">
        <v>1</v>
      </c>
      <c r="F12" s="183"/>
      <c r="G12" s="184">
        <f>ROUND(E12*F12,2)</f>
        <v>0</v>
      </c>
      <c r="H12" s="183"/>
      <c r="I12" s="184">
        <f>ROUND(E12*H12,2)</f>
        <v>0</v>
      </c>
      <c r="J12" s="183"/>
      <c r="K12" s="184">
        <f>ROUND(E12*J12,2)</f>
        <v>0</v>
      </c>
      <c r="L12" s="184">
        <v>21</v>
      </c>
      <c r="M12" s="184">
        <f>G12*(1+L12/100)</f>
        <v>0</v>
      </c>
      <c r="N12" s="182">
        <v>0</v>
      </c>
      <c r="O12" s="182">
        <f>ROUND(E12*N12,2)</f>
        <v>0</v>
      </c>
      <c r="P12" s="182">
        <v>0</v>
      </c>
      <c r="Q12" s="182">
        <f>ROUND(E12*P12,2)</f>
        <v>0</v>
      </c>
      <c r="R12" s="184"/>
      <c r="S12" s="184" t="s">
        <v>144</v>
      </c>
      <c r="T12" s="185" t="s">
        <v>145</v>
      </c>
      <c r="U12" s="161">
        <v>0</v>
      </c>
      <c r="V12" s="161">
        <f>ROUND(E12*U12,2)</f>
        <v>0</v>
      </c>
      <c r="W12" s="161"/>
      <c r="X12" s="161" t="s">
        <v>133</v>
      </c>
      <c r="Y12" s="161" t="s">
        <v>134</v>
      </c>
      <c r="Z12" s="151"/>
      <c r="AA12" s="151"/>
      <c r="AB12" s="151"/>
      <c r="AC12" s="151"/>
      <c r="AD12" s="151"/>
      <c r="AE12" s="151"/>
      <c r="AF12" s="151"/>
      <c r="AG12" s="151" t="s">
        <v>135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9">
        <v>4</v>
      </c>
      <c r="B13" s="180" t="s">
        <v>146</v>
      </c>
      <c r="C13" s="188" t="s">
        <v>147</v>
      </c>
      <c r="D13" s="181" t="s">
        <v>138</v>
      </c>
      <c r="E13" s="182">
        <v>8.5999999999999993E-2</v>
      </c>
      <c r="F13" s="183"/>
      <c r="G13" s="184">
        <f>ROUND(E13*F13,2)</f>
        <v>0</v>
      </c>
      <c r="H13" s="183"/>
      <c r="I13" s="184">
        <f>ROUND(E13*H13,2)</f>
        <v>0</v>
      </c>
      <c r="J13" s="183"/>
      <c r="K13" s="184">
        <f>ROUND(E13*J13,2)</f>
        <v>0</v>
      </c>
      <c r="L13" s="184">
        <v>21</v>
      </c>
      <c r="M13" s="184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4" t="s">
        <v>148</v>
      </c>
      <c r="S13" s="184" t="s">
        <v>132</v>
      </c>
      <c r="T13" s="185" t="s">
        <v>132</v>
      </c>
      <c r="U13" s="161">
        <v>2.68</v>
      </c>
      <c r="V13" s="161">
        <f>ROUND(E13*U13,2)</f>
        <v>0.23</v>
      </c>
      <c r="W13" s="161"/>
      <c r="X13" s="161" t="s">
        <v>149</v>
      </c>
      <c r="Y13" s="161" t="s">
        <v>134</v>
      </c>
      <c r="Z13" s="151"/>
      <c r="AA13" s="151"/>
      <c r="AB13" s="151"/>
      <c r="AC13" s="151"/>
      <c r="AD13" s="151"/>
      <c r="AE13" s="151"/>
      <c r="AF13" s="151"/>
      <c r="AG13" s="151" t="s">
        <v>150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9">
        <v>5</v>
      </c>
      <c r="B14" s="180" t="s">
        <v>151</v>
      </c>
      <c r="C14" s="188" t="s">
        <v>152</v>
      </c>
      <c r="D14" s="181" t="s">
        <v>138</v>
      </c>
      <c r="E14" s="182">
        <v>8.5999999999999993E-2</v>
      </c>
      <c r="F14" s="183"/>
      <c r="G14" s="184">
        <f>ROUND(E14*F14,2)</f>
        <v>0</v>
      </c>
      <c r="H14" s="183"/>
      <c r="I14" s="184">
        <f>ROUND(E14*H14,2)</f>
        <v>0</v>
      </c>
      <c r="J14" s="183"/>
      <c r="K14" s="184">
        <f>ROUND(E14*J14,2)</f>
        <v>0</v>
      </c>
      <c r="L14" s="184">
        <v>21</v>
      </c>
      <c r="M14" s="184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4" t="s">
        <v>153</v>
      </c>
      <c r="S14" s="184" t="s">
        <v>132</v>
      </c>
      <c r="T14" s="185" t="s">
        <v>132</v>
      </c>
      <c r="U14" s="161">
        <v>0</v>
      </c>
      <c r="V14" s="161">
        <f>ROUND(E14*U14,2)</f>
        <v>0</v>
      </c>
      <c r="W14" s="161"/>
      <c r="X14" s="161" t="s">
        <v>154</v>
      </c>
      <c r="Y14" s="161" t="s">
        <v>134</v>
      </c>
      <c r="Z14" s="151"/>
      <c r="AA14" s="151"/>
      <c r="AB14" s="151"/>
      <c r="AC14" s="151"/>
      <c r="AD14" s="151"/>
      <c r="AE14" s="151"/>
      <c r="AF14" s="151"/>
      <c r="AG14" s="151" t="s">
        <v>155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65" t="s">
        <v>126</v>
      </c>
      <c r="B15" s="166" t="s">
        <v>90</v>
      </c>
      <c r="C15" s="187" t="s">
        <v>91</v>
      </c>
      <c r="D15" s="167"/>
      <c r="E15" s="168"/>
      <c r="F15" s="169"/>
      <c r="G15" s="169">
        <f>SUMIF(AG16:AG18,"&lt;&gt;NOR",G16:G18)</f>
        <v>0</v>
      </c>
      <c r="H15" s="169"/>
      <c r="I15" s="169">
        <f>SUM(I16:I18)</f>
        <v>0</v>
      </c>
      <c r="J15" s="169"/>
      <c r="K15" s="169">
        <f>SUM(K16:K18)</f>
        <v>0</v>
      </c>
      <c r="L15" s="169"/>
      <c r="M15" s="169">
        <f>SUM(M16:M18)</f>
        <v>0</v>
      </c>
      <c r="N15" s="168"/>
      <c r="O15" s="168">
        <f>SUM(O16:O18)</f>
        <v>0</v>
      </c>
      <c r="P15" s="168"/>
      <c r="Q15" s="168">
        <f>SUM(Q16:Q18)</f>
        <v>0</v>
      </c>
      <c r="R15" s="169"/>
      <c r="S15" s="169"/>
      <c r="T15" s="170"/>
      <c r="U15" s="164"/>
      <c r="V15" s="164">
        <f>SUM(V16:V18)</f>
        <v>3.59</v>
      </c>
      <c r="W15" s="164"/>
      <c r="X15" s="164"/>
      <c r="Y15" s="164"/>
      <c r="AG15" t="s">
        <v>127</v>
      </c>
    </row>
    <row r="16" spans="1:60" ht="22.5" outlineLevel="1" x14ac:dyDescent="0.2">
      <c r="A16" s="179">
        <v>6</v>
      </c>
      <c r="B16" s="180" t="s">
        <v>156</v>
      </c>
      <c r="C16" s="188" t="s">
        <v>157</v>
      </c>
      <c r="D16" s="181" t="s">
        <v>143</v>
      </c>
      <c r="E16" s="182">
        <v>2</v>
      </c>
      <c r="F16" s="183"/>
      <c r="G16" s="184">
        <f>ROUND(E16*F16,2)</f>
        <v>0</v>
      </c>
      <c r="H16" s="183"/>
      <c r="I16" s="184">
        <f>ROUND(E16*H16,2)</f>
        <v>0</v>
      </c>
      <c r="J16" s="183"/>
      <c r="K16" s="184">
        <f>ROUND(E16*J16,2)</f>
        <v>0</v>
      </c>
      <c r="L16" s="184">
        <v>21</v>
      </c>
      <c r="M16" s="184">
        <f>G16*(1+L16/100)</f>
        <v>0</v>
      </c>
      <c r="N16" s="182">
        <v>0</v>
      </c>
      <c r="O16" s="182">
        <f>ROUND(E16*N16,2)</f>
        <v>0</v>
      </c>
      <c r="P16" s="182">
        <v>0</v>
      </c>
      <c r="Q16" s="182">
        <f>ROUND(E16*P16,2)</f>
        <v>0</v>
      </c>
      <c r="R16" s="184" t="s">
        <v>131</v>
      </c>
      <c r="S16" s="184" t="s">
        <v>132</v>
      </c>
      <c r="T16" s="185" t="s">
        <v>132</v>
      </c>
      <c r="U16" s="161">
        <v>6.4000000000000001E-2</v>
      </c>
      <c r="V16" s="161">
        <f>ROUND(E16*U16,2)</f>
        <v>0.13</v>
      </c>
      <c r="W16" s="161"/>
      <c r="X16" s="161" t="s">
        <v>133</v>
      </c>
      <c r="Y16" s="161" t="s">
        <v>134</v>
      </c>
      <c r="Z16" s="151"/>
      <c r="AA16" s="151"/>
      <c r="AB16" s="151"/>
      <c r="AC16" s="151"/>
      <c r="AD16" s="151"/>
      <c r="AE16" s="151"/>
      <c r="AF16" s="151"/>
      <c r="AG16" s="151" t="s">
        <v>135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9">
        <v>7</v>
      </c>
      <c r="B17" s="180" t="s">
        <v>158</v>
      </c>
      <c r="C17" s="188" t="s">
        <v>159</v>
      </c>
      <c r="D17" s="181" t="s">
        <v>130</v>
      </c>
      <c r="E17" s="182">
        <v>50</v>
      </c>
      <c r="F17" s="183"/>
      <c r="G17" s="184">
        <f>ROUND(E17*F17,2)</f>
        <v>0</v>
      </c>
      <c r="H17" s="183"/>
      <c r="I17" s="184">
        <f>ROUND(E17*H17,2)</f>
        <v>0</v>
      </c>
      <c r="J17" s="183"/>
      <c r="K17" s="184">
        <f>ROUND(E17*J17,2)</f>
        <v>0</v>
      </c>
      <c r="L17" s="184">
        <v>21</v>
      </c>
      <c r="M17" s="184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4" t="s">
        <v>131</v>
      </c>
      <c r="S17" s="184" t="s">
        <v>132</v>
      </c>
      <c r="T17" s="185" t="s">
        <v>132</v>
      </c>
      <c r="U17" s="161">
        <v>6.2E-2</v>
      </c>
      <c r="V17" s="161">
        <f>ROUND(E17*U17,2)</f>
        <v>3.1</v>
      </c>
      <c r="W17" s="161"/>
      <c r="X17" s="161" t="s">
        <v>133</v>
      </c>
      <c r="Y17" s="161" t="s">
        <v>134</v>
      </c>
      <c r="Z17" s="151"/>
      <c r="AA17" s="151"/>
      <c r="AB17" s="151"/>
      <c r="AC17" s="151"/>
      <c r="AD17" s="151"/>
      <c r="AE17" s="151"/>
      <c r="AF17" s="151"/>
      <c r="AG17" s="151" t="s">
        <v>135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9">
        <v>8</v>
      </c>
      <c r="B18" s="180" t="s">
        <v>160</v>
      </c>
      <c r="C18" s="188" t="s">
        <v>161</v>
      </c>
      <c r="D18" s="181" t="s">
        <v>143</v>
      </c>
      <c r="E18" s="182">
        <v>1</v>
      </c>
      <c r="F18" s="183"/>
      <c r="G18" s="184">
        <f>ROUND(E18*F18,2)</f>
        <v>0</v>
      </c>
      <c r="H18" s="183"/>
      <c r="I18" s="184">
        <f>ROUND(E18*H18,2)</f>
        <v>0</v>
      </c>
      <c r="J18" s="183"/>
      <c r="K18" s="184">
        <f>ROUND(E18*J18,2)</f>
        <v>0</v>
      </c>
      <c r="L18" s="184">
        <v>21</v>
      </c>
      <c r="M18" s="184">
        <f>G18*(1+L18/100)</f>
        <v>0</v>
      </c>
      <c r="N18" s="182">
        <v>2.5000000000000001E-4</v>
      </c>
      <c r="O18" s="182">
        <f>ROUND(E18*N18,2)</f>
        <v>0</v>
      </c>
      <c r="P18" s="182">
        <v>0</v>
      </c>
      <c r="Q18" s="182">
        <f>ROUND(E18*P18,2)</f>
        <v>0</v>
      </c>
      <c r="R18" s="184" t="s">
        <v>131</v>
      </c>
      <c r="S18" s="184" t="s">
        <v>132</v>
      </c>
      <c r="T18" s="185" t="s">
        <v>132</v>
      </c>
      <c r="U18" s="161">
        <v>0.36</v>
      </c>
      <c r="V18" s="161">
        <f>ROUND(E18*U18,2)</f>
        <v>0.36</v>
      </c>
      <c r="W18" s="161"/>
      <c r="X18" s="161" t="s">
        <v>133</v>
      </c>
      <c r="Y18" s="161" t="s">
        <v>134</v>
      </c>
      <c r="Z18" s="151"/>
      <c r="AA18" s="151"/>
      <c r="AB18" s="151"/>
      <c r="AC18" s="151"/>
      <c r="AD18" s="151"/>
      <c r="AE18" s="151"/>
      <c r="AF18" s="151"/>
      <c r="AG18" s="151" t="s">
        <v>135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5" t="s">
        <v>126</v>
      </c>
      <c r="B19" s="166" t="s">
        <v>96</v>
      </c>
      <c r="C19" s="187" t="s">
        <v>27</v>
      </c>
      <c r="D19" s="167"/>
      <c r="E19" s="168"/>
      <c r="F19" s="169"/>
      <c r="G19" s="169">
        <f>SUMIF(AG20:AG33,"&lt;&gt;NOR",G20:G33)</f>
        <v>0</v>
      </c>
      <c r="H19" s="169"/>
      <c r="I19" s="169">
        <f>SUM(I20:I33)</f>
        <v>0</v>
      </c>
      <c r="J19" s="169"/>
      <c r="K19" s="169">
        <f>SUM(K20:K33)</f>
        <v>0</v>
      </c>
      <c r="L19" s="169"/>
      <c r="M19" s="169">
        <f>SUM(M20:M33)</f>
        <v>0</v>
      </c>
      <c r="N19" s="168"/>
      <c r="O19" s="168">
        <f>SUM(O20:O33)</f>
        <v>0</v>
      </c>
      <c r="P19" s="168"/>
      <c r="Q19" s="168">
        <f>SUM(Q20:Q33)</f>
        <v>0</v>
      </c>
      <c r="R19" s="169"/>
      <c r="S19" s="169"/>
      <c r="T19" s="170"/>
      <c r="U19" s="164"/>
      <c r="V19" s="164">
        <f>SUM(V20:V33)</f>
        <v>0</v>
      </c>
      <c r="W19" s="164"/>
      <c r="X19" s="164"/>
      <c r="Y19" s="164"/>
      <c r="AG19" t="s">
        <v>127</v>
      </c>
    </row>
    <row r="20" spans="1:60" outlineLevel="1" x14ac:dyDescent="0.2">
      <c r="A20" s="172">
        <v>9</v>
      </c>
      <c r="B20" s="173" t="s">
        <v>162</v>
      </c>
      <c r="C20" s="189" t="s">
        <v>163</v>
      </c>
      <c r="D20" s="174" t="s">
        <v>164</v>
      </c>
      <c r="E20" s="175">
        <v>1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/>
      <c r="S20" s="177" t="s">
        <v>132</v>
      </c>
      <c r="T20" s="178" t="s">
        <v>145</v>
      </c>
      <c r="U20" s="161">
        <v>0</v>
      </c>
      <c r="V20" s="161">
        <f>ROUND(E20*U20,2)</f>
        <v>0</v>
      </c>
      <c r="W20" s="161"/>
      <c r="X20" s="161" t="s">
        <v>165</v>
      </c>
      <c r="Y20" s="161" t="s">
        <v>134</v>
      </c>
      <c r="Z20" s="151"/>
      <c r="AA20" s="151"/>
      <c r="AB20" s="151"/>
      <c r="AC20" s="151"/>
      <c r="AD20" s="151"/>
      <c r="AE20" s="151"/>
      <c r="AF20" s="151"/>
      <c r="AG20" s="151" t="s">
        <v>166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2" x14ac:dyDescent="0.2">
      <c r="A21" s="158"/>
      <c r="B21" s="159"/>
      <c r="C21" s="249" t="s">
        <v>167</v>
      </c>
      <c r="D21" s="250"/>
      <c r="E21" s="250"/>
      <c r="F21" s="250"/>
      <c r="G21" s="250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168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86" t="str">
        <f>C21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90" t="s">
        <v>169</v>
      </c>
      <c r="D22" s="162"/>
      <c r="E22" s="163">
        <v>1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170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2">
        <v>10</v>
      </c>
      <c r="B23" s="173" t="s">
        <v>171</v>
      </c>
      <c r="C23" s="189" t="s">
        <v>172</v>
      </c>
      <c r="D23" s="174" t="s">
        <v>164</v>
      </c>
      <c r="E23" s="175">
        <v>1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7"/>
      <c r="S23" s="177" t="s">
        <v>132</v>
      </c>
      <c r="T23" s="178" t="s">
        <v>145</v>
      </c>
      <c r="U23" s="161">
        <v>0</v>
      </c>
      <c r="V23" s="161">
        <f>ROUND(E23*U23,2)</f>
        <v>0</v>
      </c>
      <c r="W23" s="161"/>
      <c r="X23" s="161" t="s">
        <v>165</v>
      </c>
      <c r="Y23" s="161" t="s">
        <v>134</v>
      </c>
      <c r="Z23" s="151"/>
      <c r="AA23" s="151"/>
      <c r="AB23" s="151"/>
      <c r="AC23" s="151"/>
      <c r="AD23" s="151"/>
      <c r="AE23" s="151"/>
      <c r="AF23" s="151"/>
      <c r="AG23" s="151" t="s">
        <v>166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249" t="s">
        <v>173</v>
      </c>
      <c r="D24" s="250"/>
      <c r="E24" s="250"/>
      <c r="F24" s="250"/>
      <c r="G24" s="250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168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2">
        <v>11</v>
      </c>
      <c r="B25" s="173" t="s">
        <v>174</v>
      </c>
      <c r="C25" s="189" t="s">
        <v>175</v>
      </c>
      <c r="D25" s="174" t="s">
        <v>164</v>
      </c>
      <c r="E25" s="175">
        <v>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132</v>
      </c>
      <c r="T25" s="178" t="s">
        <v>145</v>
      </c>
      <c r="U25" s="161">
        <v>0</v>
      </c>
      <c r="V25" s="161">
        <f>ROUND(E25*U25,2)</f>
        <v>0</v>
      </c>
      <c r="W25" s="161"/>
      <c r="X25" s="161" t="s">
        <v>165</v>
      </c>
      <c r="Y25" s="161" t="s">
        <v>134</v>
      </c>
      <c r="Z25" s="151"/>
      <c r="AA25" s="151"/>
      <c r="AB25" s="151"/>
      <c r="AC25" s="151"/>
      <c r="AD25" s="151"/>
      <c r="AE25" s="151"/>
      <c r="AF25" s="151"/>
      <c r="AG25" s="151" t="s">
        <v>166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249" t="s">
        <v>176</v>
      </c>
      <c r="D26" s="250"/>
      <c r="E26" s="250"/>
      <c r="F26" s="250"/>
      <c r="G26" s="250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168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2">
        <v>12</v>
      </c>
      <c r="B27" s="173" t="s">
        <v>177</v>
      </c>
      <c r="C27" s="189" t="s">
        <v>178</v>
      </c>
      <c r="D27" s="174" t="s">
        <v>164</v>
      </c>
      <c r="E27" s="175">
        <v>1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/>
      <c r="S27" s="177" t="s">
        <v>132</v>
      </c>
      <c r="T27" s="178" t="s">
        <v>145</v>
      </c>
      <c r="U27" s="161">
        <v>0</v>
      </c>
      <c r="V27" s="161">
        <f>ROUND(E27*U27,2)</f>
        <v>0</v>
      </c>
      <c r="W27" s="161"/>
      <c r="X27" s="161" t="s">
        <v>165</v>
      </c>
      <c r="Y27" s="161" t="s">
        <v>134</v>
      </c>
      <c r="Z27" s="151"/>
      <c r="AA27" s="151"/>
      <c r="AB27" s="151"/>
      <c r="AC27" s="151"/>
      <c r="AD27" s="151"/>
      <c r="AE27" s="151"/>
      <c r="AF27" s="151"/>
      <c r="AG27" s="151" t="s">
        <v>166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33.75" outlineLevel="2" x14ac:dyDescent="0.2">
      <c r="A28" s="158"/>
      <c r="B28" s="159"/>
      <c r="C28" s="249" t="s">
        <v>179</v>
      </c>
      <c r="D28" s="250"/>
      <c r="E28" s="250"/>
      <c r="F28" s="250"/>
      <c r="G28" s="250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168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86" t="str">
        <f>C28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2">
        <v>13</v>
      </c>
      <c r="B29" s="173" t="s">
        <v>180</v>
      </c>
      <c r="C29" s="189" t="s">
        <v>181</v>
      </c>
      <c r="D29" s="174" t="s">
        <v>164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132</v>
      </c>
      <c r="T29" s="178" t="s">
        <v>145</v>
      </c>
      <c r="U29" s="161">
        <v>0</v>
      </c>
      <c r="V29" s="161">
        <f>ROUND(E29*U29,2)</f>
        <v>0</v>
      </c>
      <c r="W29" s="161"/>
      <c r="X29" s="161" t="s">
        <v>165</v>
      </c>
      <c r="Y29" s="161" t="s">
        <v>134</v>
      </c>
      <c r="Z29" s="151"/>
      <c r="AA29" s="151"/>
      <c r="AB29" s="151"/>
      <c r="AC29" s="151"/>
      <c r="AD29" s="151"/>
      <c r="AE29" s="151"/>
      <c r="AF29" s="151"/>
      <c r="AG29" s="151" t="s">
        <v>166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49" t="s">
        <v>182</v>
      </c>
      <c r="D30" s="250"/>
      <c r="E30" s="250"/>
      <c r="F30" s="250"/>
      <c r="G30" s="250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168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86" t="str">
        <f>C30</f>
        <v>náklady spojené s provedením všech technickými normami předepsaných zkoušek a revizí stavebních konstrukcí nebo stavebních prací.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14</v>
      </c>
      <c r="B31" s="173" t="s">
        <v>183</v>
      </c>
      <c r="C31" s="189" t="s">
        <v>184</v>
      </c>
      <c r="D31" s="174" t="s">
        <v>164</v>
      </c>
      <c r="E31" s="175">
        <v>1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5">
        <v>0</v>
      </c>
      <c r="O31" s="175">
        <f>ROUND(E31*N31,2)</f>
        <v>0</v>
      </c>
      <c r="P31" s="175">
        <v>0</v>
      </c>
      <c r="Q31" s="175">
        <f>ROUND(E31*P31,2)</f>
        <v>0</v>
      </c>
      <c r="R31" s="177"/>
      <c r="S31" s="177" t="s">
        <v>132</v>
      </c>
      <c r="T31" s="178" t="s">
        <v>145</v>
      </c>
      <c r="U31" s="161">
        <v>0</v>
      </c>
      <c r="V31" s="161">
        <f>ROUND(E31*U31,2)</f>
        <v>0</v>
      </c>
      <c r="W31" s="161"/>
      <c r="X31" s="161" t="s">
        <v>165</v>
      </c>
      <c r="Y31" s="161" t="s">
        <v>134</v>
      </c>
      <c r="Z31" s="151"/>
      <c r="AA31" s="151"/>
      <c r="AB31" s="151"/>
      <c r="AC31" s="151"/>
      <c r="AD31" s="151"/>
      <c r="AE31" s="151"/>
      <c r="AF31" s="151"/>
      <c r="AG31" s="151" t="s">
        <v>166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249" t="s">
        <v>185</v>
      </c>
      <c r="D32" s="250"/>
      <c r="E32" s="250"/>
      <c r="F32" s="250"/>
      <c r="G32" s="250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168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86" t="str">
        <f>C32</f>
        <v>Náklady na vyhotovení dokumentace skutečného provedení stavby a její předání objednateli v požadované formě a požadovaném počtu.</v>
      </c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190" t="s">
        <v>186</v>
      </c>
      <c r="D33" s="162"/>
      <c r="E33" s="163">
        <v>1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170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3"/>
      <c r="B34" s="4"/>
      <c r="C34" s="191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12</v>
      </c>
      <c r="AF34">
        <v>21</v>
      </c>
      <c r="AG34" t="s">
        <v>112</v>
      </c>
    </row>
    <row r="35" spans="1:60" x14ac:dyDescent="0.2">
      <c r="A35" s="154"/>
      <c r="B35" s="155" t="s">
        <v>29</v>
      </c>
      <c r="C35" s="192"/>
      <c r="D35" s="156"/>
      <c r="E35" s="157"/>
      <c r="F35" s="157"/>
      <c r="G35" s="171">
        <f>G8+G15+G19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187</v>
      </c>
    </row>
    <row r="36" spans="1:60" x14ac:dyDescent="0.2">
      <c r="C36" s="193"/>
      <c r="D36" s="10"/>
      <c r="AG36" t="s">
        <v>188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L9BRJpkvbxGlk5aPrc8Yyp6wlDL/TllHJxZYYadtzTnEga4s8oSQ5GWmcmEF1vrmuy5yK2svEaNcr4aD0Iw8g==" saltValue="/qRr7oxTvaYj2D8CV0xz7A==" spinCount="100000" sheet="1" formatRows="0"/>
  <mergeCells count="11">
    <mergeCell ref="C21:G21"/>
    <mergeCell ref="A1:G1"/>
    <mergeCell ref="C2:G2"/>
    <mergeCell ref="C3:G3"/>
    <mergeCell ref="C4:G4"/>
    <mergeCell ref="C11:G11"/>
    <mergeCell ref="C24:G24"/>
    <mergeCell ref="C26:G26"/>
    <mergeCell ref="C28:G28"/>
    <mergeCell ref="C30:G30"/>
    <mergeCell ref="C32:G3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6334C-EEB1-4D15-9A08-C9078E444AD0}">
  <sheetPr>
    <outlinePr summaryBelow="0"/>
  </sheetPr>
  <dimension ref="A1:BH5000"/>
  <sheetViews>
    <sheetView tabSelected="1" workbookViewId="0">
      <pane ySplit="7" topLeftCell="A83" activePane="bottomLeft" state="frozen"/>
      <selection pane="bottomLeft" activeCell="C95" sqref="C95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98</v>
      </c>
      <c r="B1" s="251"/>
      <c r="C1" s="251"/>
      <c r="D1" s="251"/>
      <c r="E1" s="251"/>
      <c r="F1" s="251"/>
      <c r="G1" s="251"/>
      <c r="AG1" t="s">
        <v>99</v>
      </c>
    </row>
    <row r="2" spans="1:60" ht="25.15" customHeight="1" x14ac:dyDescent="0.2">
      <c r="A2" s="143" t="s">
        <v>7</v>
      </c>
      <c r="B2" s="48" t="s">
        <v>43</v>
      </c>
      <c r="C2" s="252" t="s">
        <v>44</v>
      </c>
      <c r="D2" s="253"/>
      <c r="E2" s="253"/>
      <c r="F2" s="253"/>
      <c r="G2" s="254"/>
      <c r="AG2" t="s">
        <v>100</v>
      </c>
    </row>
    <row r="3" spans="1:60" ht="25.15" customHeight="1" x14ac:dyDescent="0.2">
      <c r="A3" s="143" t="s">
        <v>8</v>
      </c>
      <c r="B3" s="48" t="s">
        <v>59</v>
      </c>
      <c r="C3" s="252" t="s">
        <v>60</v>
      </c>
      <c r="D3" s="253"/>
      <c r="E3" s="253"/>
      <c r="F3" s="253"/>
      <c r="G3" s="254"/>
      <c r="AC3" s="124" t="s">
        <v>101</v>
      </c>
      <c r="AG3" t="s">
        <v>102</v>
      </c>
    </row>
    <row r="4" spans="1:60" ht="25.15" customHeight="1" x14ac:dyDescent="0.2">
      <c r="A4" s="144" t="s">
        <v>9</v>
      </c>
      <c r="B4" s="145" t="s">
        <v>63</v>
      </c>
      <c r="C4" s="255" t="s">
        <v>64</v>
      </c>
      <c r="D4" s="256"/>
      <c r="E4" s="256"/>
      <c r="F4" s="256"/>
      <c r="G4" s="257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29</v>
      </c>
      <c r="H6" s="150" t="s">
        <v>30</v>
      </c>
      <c r="I6" s="150" t="s">
        <v>110</v>
      </c>
      <c r="J6" s="150" t="s">
        <v>31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  <c r="Y6" s="150" t="s">
        <v>125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126</v>
      </c>
      <c r="B8" s="166" t="s">
        <v>76</v>
      </c>
      <c r="C8" s="187" t="s">
        <v>77</v>
      </c>
      <c r="D8" s="167"/>
      <c r="E8" s="168"/>
      <c r="F8" s="169"/>
      <c r="G8" s="169">
        <f>SUMIF(AG9:AG40,"&lt;&gt;NOR",G9:G40)</f>
        <v>0</v>
      </c>
      <c r="H8" s="169"/>
      <c r="I8" s="169">
        <f>SUM(I9:I40)</f>
        <v>0</v>
      </c>
      <c r="J8" s="169"/>
      <c r="K8" s="169">
        <f>SUM(K9:K40)</f>
        <v>0</v>
      </c>
      <c r="L8" s="169"/>
      <c r="M8" s="169">
        <f>SUM(M9:M40)</f>
        <v>0</v>
      </c>
      <c r="N8" s="168"/>
      <c r="O8" s="168">
        <f>SUM(O9:O40)</f>
        <v>2.98</v>
      </c>
      <c r="P8" s="168"/>
      <c r="Q8" s="168">
        <f>SUM(Q9:Q40)</f>
        <v>0</v>
      </c>
      <c r="R8" s="169"/>
      <c r="S8" s="169"/>
      <c r="T8" s="170"/>
      <c r="U8" s="164"/>
      <c r="V8" s="164">
        <f>SUM(V9:V40)</f>
        <v>10.77</v>
      </c>
      <c r="W8" s="164"/>
      <c r="X8" s="164"/>
      <c r="Y8" s="164"/>
      <c r="AG8" t="s">
        <v>127</v>
      </c>
    </row>
    <row r="9" spans="1:60" outlineLevel="1" x14ac:dyDescent="0.2">
      <c r="A9" s="172">
        <v>1</v>
      </c>
      <c r="B9" s="173" t="s">
        <v>189</v>
      </c>
      <c r="C9" s="189" t="s">
        <v>190</v>
      </c>
      <c r="D9" s="174" t="s">
        <v>191</v>
      </c>
      <c r="E9" s="175">
        <v>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192</v>
      </c>
      <c r="S9" s="177" t="s">
        <v>132</v>
      </c>
      <c r="T9" s="178" t="s">
        <v>132</v>
      </c>
      <c r="U9" s="161">
        <v>0.36499999999999999</v>
      </c>
      <c r="V9" s="161">
        <f>ROUND(E9*U9,2)</f>
        <v>1.83</v>
      </c>
      <c r="W9" s="161"/>
      <c r="X9" s="161" t="s">
        <v>133</v>
      </c>
      <c r="Y9" s="161" t="s">
        <v>134</v>
      </c>
      <c r="Z9" s="151"/>
      <c r="AA9" s="151"/>
      <c r="AB9" s="151"/>
      <c r="AC9" s="151"/>
      <c r="AD9" s="151"/>
      <c r="AE9" s="151"/>
      <c r="AF9" s="151"/>
      <c r="AG9" s="151" t="s">
        <v>135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33.75" outlineLevel="2" x14ac:dyDescent="0.2">
      <c r="A10" s="158"/>
      <c r="B10" s="159"/>
      <c r="C10" s="258" t="s">
        <v>193</v>
      </c>
      <c r="D10" s="259"/>
      <c r="E10" s="259"/>
      <c r="F10" s="259"/>
      <c r="G10" s="259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140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86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90" t="s">
        <v>194</v>
      </c>
      <c r="D11" s="162"/>
      <c r="E11" s="163">
        <v>5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170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2">
        <v>2</v>
      </c>
      <c r="B12" s="173" t="s">
        <v>195</v>
      </c>
      <c r="C12" s="189" t="s">
        <v>196</v>
      </c>
      <c r="D12" s="174" t="s">
        <v>191</v>
      </c>
      <c r="E12" s="175">
        <v>2.5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 t="s">
        <v>192</v>
      </c>
      <c r="S12" s="177" t="s">
        <v>132</v>
      </c>
      <c r="T12" s="178" t="s">
        <v>132</v>
      </c>
      <c r="U12" s="161">
        <v>8.4000000000000005E-2</v>
      </c>
      <c r="V12" s="161">
        <f>ROUND(E12*U12,2)</f>
        <v>0.21</v>
      </c>
      <c r="W12" s="161"/>
      <c r="X12" s="161" t="s">
        <v>133</v>
      </c>
      <c r="Y12" s="161" t="s">
        <v>134</v>
      </c>
      <c r="Z12" s="151"/>
      <c r="AA12" s="151"/>
      <c r="AB12" s="151"/>
      <c r="AC12" s="151"/>
      <c r="AD12" s="151"/>
      <c r="AE12" s="151"/>
      <c r="AF12" s="151"/>
      <c r="AG12" s="151" t="s">
        <v>135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33.75" outlineLevel="2" x14ac:dyDescent="0.2">
      <c r="A13" s="158"/>
      <c r="B13" s="159"/>
      <c r="C13" s="258" t="s">
        <v>193</v>
      </c>
      <c r="D13" s="259"/>
      <c r="E13" s="259"/>
      <c r="F13" s="259"/>
      <c r="G13" s="259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140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86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190" t="s">
        <v>197</v>
      </c>
      <c r="D14" s="162"/>
      <c r="E14" s="163"/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170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 x14ac:dyDescent="0.2">
      <c r="A15" s="158"/>
      <c r="B15" s="159"/>
      <c r="C15" s="190" t="s">
        <v>198</v>
      </c>
      <c r="D15" s="162"/>
      <c r="E15" s="163">
        <v>2.5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170</v>
      </c>
      <c r="AH15" s="151">
        <v>5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72">
        <v>3</v>
      </c>
      <c r="B16" s="173" t="s">
        <v>199</v>
      </c>
      <c r="C16" s="189" t="s">
        <v>200</v>
      </c>
      <c r="D16" s="174" t="s">
        <v>191</v>
      </c>
      <c r="E16" s="175">
        <v>2.25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7" t="s">
        <v>192</v>
      </c>
      <c r="S16" s="177" t="s">
        <v>132</v>
      </c>
      <c r="T16" s="178" t="s">
        <v>132</v>
      </c>
      <c r="U16" s="161">
        <v>1.0999999999999999E-2</v>
      </c>
      <c r="V16" s="161">
        <f>ROUND(E16*U16,2)</f>
        <v>0.02</v>
      </c>
      <c r="W16" s="161"/>
      <c r="X16" s="161" t="s">
        <v>133</v>
      </c>
      <c r="Y16" s="161" t="s">
        <v>134</v>
      </c>
      <c r="Z16" s="151"/>
      <c r="AA16" s="151"/>
      <c r="AB16" s="151"/>
      <c r="AC16" s="151"/>
      <c r="AD16" s="151"/>
      <c r="AE16" s="151"/>
      <c r="AF16" s="151"/>
      <c r="AG16" s="151" t="s">
        <v>135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258" t="s">
        <v>201</v>
      </c>
      <c r="D17" s="259"/>
      <c r="E17" s="259"/>
      <c r="F17" s="259"/>
      <c r="G17" s="259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140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190" t="s">
        <v>202</v>
      </c>
      <c r="D18" s="162"/>
      <c r="E18" s="163"/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170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3" x14ac:dyDescent="0.2">
      <c r="A19" s="158"/>
      <c r="B19" s="159"/>
      <c r="C19" s="190" t="s">
        <v>203</v>
      </c>
      <c r="D19" s="162"/>
      <c r="E19" s="163">
        <v>5</v>
      </c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170</v>
      </c>
      <c r="AH19" s="151">
        <v>5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 x14ac:dyDescent="0.2">
      <c r="A20" s="158"/>
      <c r="B20" s="159"/>
      <c r="C20" s="190" t="s">
        <v>204</v>
      </c>
      <c r="D20" s="162"/>
      <c r="E20" s="163"/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170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 x14ac:dyDescent="0.2">
      <c r="A21" s="158"/>
      <c r="B21" s="159"/>
      <c r="C21" s="190" t="s">
        <v>205</v>
      </c>
      <c r="D21" s="162"/>
      <c r="E21" s="163">
        <v>-2.75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170</v>
      </c>
      <c r="AH21" s="151">
        <v>5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2">
        <v>4</v>
      </c>
      <c r="B22" s="173" t="s">
        <v>206</v>
      </c>
      <c r="C22" s="189" t="s">
        <v>207</v>
      </c>
      <c r="D22" s="174" t="s">
        <v>191</v>
      </c>
      <c r="E22" s="175">
        <v>11.25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 t="s">
        <v>192</v>
      </c>
      <c r="S22" s="177" t="s">
        <v>132</v>
      </c>
      <c r="T22" s="178" t="s">
        <v>132</v>
      </c>
      <c r="U22" s="161">
        <v>0</v>
      </c>
      <c r="V22" s="161">
        <f>ROUND(E22*U22,2)</f>
        <v>0</v>
      </c>
      <c r="W22" s="161"/>
      <c r="X22" s="161" t="s">
        <v>133</v>
      </c>
      <c r="Y22" s="161" t="s">
        <v>134</v>
      </c>
      <c r="Z22" s="151"/>
      <c r="AA22" s="151"/>
      <c r="AB22" s="151"/>
      <c r="AC22" s="151"/>
      <c r="AD22" s="151"/>
      <c r="AE22" s="151"/>
      <c r="AF22" s="151"/>
      <c r="AG22" s="151" t="s">
        <v>135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258" t="s">
        <v>201</v>
      </c>
      <c r="D23" s="259"/>
      <c r="E23" s="259"/>
      <c r="F23" s="259"/>
      <c r="G23" s="259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140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190" t="s">
        <v>208</v>
      </c>
      <c r="D24" s="162"/>
      <c r="E24" s="163"/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170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 x14ac:dyDescent="0.2">
      <c r="A25" s="158"/>
      <c r="B25" s="159"/>
      <c r="C25" s="190" t="s">
        <v>209</v>
      </c>
      <c r="D25" s="162"/>
      <c r="E25" s="163">
        <v>11.25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170</v>
      </c>
      <c r="AH25" s="151">
        <v>5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79">
        <v>5</v>
      </c>
      <c r="B26" s="180" t="s">
        <v>210</v>
      </c>
      <c r="C26" s="188" t="s">
        <v>211</v>
      </c>
      <c r="D26" s="181" t="s">
        <v>191</v>
      </c>
      <c r="E26" s="182">
        <v>2.25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2">
        <v>0</v>
      </c>
      <c r="O26" s="182">
        <f>ROUND(E26*N26,2)</f>
        <v>0</v>
      </c>
      <c r="P26" s="182">
        <v>0</v>
      </c>
      <c r="Q26" s="182">
        <f>ROUND(E26*P26,2)</f>
        <v>0</v>
      </c>
      <c r="R26" s="184" t="s">
        <v>192</v>
      </c>
      <c r="S26" s="184" t="s">
        <v>132</v>
      </c>
      <c r="T26" s="185" t="s">
        <v>132</v>
      </c>
      <c r="U26" s="161">
        <v>0.65200000000000002</v>
      </c>
      <c r="V26" s="161">
        <f>ROUND(E26*U26,2)</f>
        <v>1.47</v>
      </c>
      <c r="W26" s="161"/>
      <c r="X26" s="161" t="s">
        <v>133</v>
      </c>
      <c r="Y26" s="161" t="s">
        <v>134</v>
      </c>
      <c r="Z26" s="151"/>
      <c r="AA26" s="151"/>
      <c r="AB26" s="151"/>
      <c r="AC26" s="151"/>
      <c r="AD26" s="151"/>
      <c r="AE26" s="151"/>
      <c r="AF26" s="151"/>
      <c r="AG26" s="151" t="s">
        <v>135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9">
        <v>6</v>
      </c>
      <c r="B27" s="180" t="s">
        <v>212</v>
      </c>
      <c r="C27" s="188" t="s">
        <v>213</v>
      </c>
      <c r="D27" s="181" t="s">
        <v>191</v>
      </c>
      <c r="E27" s="182">
        <v>2.25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4" t="s">
        <v>192</v>
      </c>
      <c r="S27" s="184" t="s">
        <v>132</v>
      </c>
      <c r="T27" s="185" t="s">
        <v>132</v>
      </c>
      <c r="U27" s="161">
        <v>8.9999999999999993E-3</v>
      </c>
      <c r="V27" s="161">
        <f>ROUND(E27*U27,2)</f>
        <v>0.02</v>
      </c>
      <c r="W27" s="161"/>
      <c r="X27" s="161" t="s">
        <v>133</v>
      </c>
      <c r="Y27" s="161" t="s">
        <v>134</v>
      </c>
      <c r="Z27" s="151"/>
      <c r="AA27" s="151"/>
      <c r="AB27" s="151"/>
      <c r="AC27" s="151"/>
      <c r="AD27" s="151"/>
      <c r="AE27" s="151"/>
      <c r="AF27" s="151"/>
      <c r="AG27" s="151" t="s">
        <v>135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2">
        <v>7</v>
      </c>
      <c r="B28" s="173" t="s">
        <v>214</v>
      </c>
      <c r="C28" s="189" t="s">
        <v>215</v>
      </c>
      <c r="D28" s="174" t="s">
        <v>191</v>
      </c>
      <c r="E28" s="175">
        <v>2.75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7" t="s">
        <v>192</v>
      </c>
      <c r="S28" s="177" t="s">
        <v>132</v>
      </c>
      <c r="T28" s="178" t="s">
        <v>132</v>
      </c>
      <c r="U28" s="161">
        <v>1.6160000000000001</v>
      </c>
      <c r="V28" s="161">
        <f>ROUND(E28*U28,2)</f>
        <v>4.4400000000000004</v>
      </c>
      <c r="W28" s="161"/>
      <c r="X28" s="161" t="s">
        <v>133</v>
      </c>
      <c r="Y28" s="161" t="s">
        <v>134</v>
      </c>
      <c r="Z28" s="151"/>
      <c r="AA28" s="151"/>
      <c r="AB28" s="151"/>
      <c r="AC28" s="151"/>
      <c r="AD28" s="151"/>
      <c r="AE28" s="151"/>
      <c r="AF28" s="151"/>
      <c r="AG28" s="151" t="s">
        <v>135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2" x14ac:dyDescent="0.2">
      <c r="A29" s="158"/>
      <c r="B29" s="159"/>
      <c r="C29" s="258" t="s">
        <v>216</v>
      </c>
      <c r="D29" s="259"/>
      <c r="E29" s="259"/>
      <c r="F29" s="259"/>
      <c r="G29" s="259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140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60" t="s">
        <v>217</v>
      </c>
      <c r="D30" s="261"/>
      <c r="E30" s="261"/>
      <c r="F30" s="261"/>
      <c r="G30" s="2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168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190" t="s">
        <v>218</v>
      </c>
      <c r="D31" s="162"/>
      <c r="E31" s="163"/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170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 x14ac:dyDescent="0.2">
      <c r="A32" s="158"/>
      <c r="B32" s="159"/>
      <c r="C32" s="190" t="s">
        <v>203</v>
      </c>
      <c r="D32" s="162"/>
      <c r="E32" s="163">
        <v>5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170</v>
      </c>
      <c r="AH32" s="151">
        <v>5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">
      <c r="A33" s="158"/>
      <c r="B33" s="159"/>
      <c r="C33" s="190" t="s">
        <v>219</v>
      </c>
      <c r="D33" s="162"/>
      <c r="E33" s="163"/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170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190" t="s">
        <v>220</v>
      </c>
      <c r="D34" s="162"/>
      <c r="E34" s="163">
        <v>-1.75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170</v>
      </c>
      <c r="AH34" s="151">
        <v>5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190" t="s">
        <v>221</v>
      </c>
      <c r="D35" s="162"/>
      <c r="E35" s="163"/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170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190" t="s">
        <v>222</v>
      </c>
      <c r="D36" s="162"/>
      <c r="E36" s="163">
        <v>-0.5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170</v>
      </c>
      <c r="AH36" s="151">
        <v>5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2">
        <v>8</v>
      </c>
      <c r="B37" s="173" t="s">
        <v>223</v>
      </c>
      <c r="C37" s="189" t="s">
        <v>224</v>
      </c>
      <c r="D37" s="174" t="s">
        <v>191</v>
      </c>
      <c r="E37" s="175">
        <v>1.75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5">
        <v>1.7</v>
      </c>
      <c r="O37" s="175">
        <f>ROUND(E37*N37,2)</f>
        <v>2.98</v>
      </c>
      <c r="P37" s="175">
        <v>0</v>
      </c>
      <c r="Q37" s="175">
        <f>ROUND(E37*P37,2)</f>
        <v>0</v>
      </c>
      <c r="R37" s="177" t="s">
        <v>192</v>
      </c>
      <c r="S37" s="177" t="s">
        <v>132</v>
      </c>
      <c r="T37" s="178" t="s">
        <v>132</v>
      </c>
      <c r="U37" s="161">
        <v>1.587</v>
      </c>
      <c r="V37" s="161">
        <f>ROUND(E37*U37,2)</f>
        <v>2.78</v>
      </c>
      <c r="W37" s="161"/>
      <c r="X37" s="161" t="s">
        <v>133</v>
      </c>
      <c r="Y37" s="161" t="s">
        <v>134</v>
      </c>
      <c r="Z37" s="151"/>
      <c r="AA37" s="151"/>
      <c r="AB37" s="151"/>
      <c r="AC37" s="151"/>
      <c r="AD37" s="151"/>
      <c r="AE37" s="151"/>
      <c r="AF37" s="151"/>
      <c r="AG37" s="151" t="s">
        <v>135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2" x14ac:dyDescent="0.2">
      <c r="A38" s="158"/>
      <c r="B38" s="159"/>
      <c r="C38" s="258" t="s">
        <v>225</v>
      </c>
      <c r="D38" s="259"/>
      <c r="E38" s="259"/>
      <c r="F38" s="259"/>
      <c r="G38" s="259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140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86" t="str">
        <f>C38</f>
        <v>sypaninou z vhodných hornin tř. 1 - 4 nebo materiálem připraveným podél výkopu ve vzdálenosti do 3 m od jeho kraje, pro jakoukoliv hloubku výkopu a jakoukoliv míru zhutnění,</v>
      </c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190" t="s">
        <v>226</v>
      </c>
      <c r="D39" s="162"/>
      <c r="E39" s="163">
        <v>1.75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170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9">
        <v>9</v>
      </c>
      <c r="B40" s="180" t="s">
        <v>227</v>
      </c>
      <c r="C40" s="188" t="s">
        <v>228</v>
      </c>
      <c r="D40" s="181" t="s">
        <v>191</v>
      </c>
      <c r="E40" s="182">
        <v>2.25</v>
      </c>
      <c r="F40" s="183"/>
      <c r="G40" s="184">
        <f>ROUND(E40*F40,2)</f>
        <v>0</v>
      </c>
      <c r="H40" s="183"/>
      <c r="I40" s="184">
        <f>ROUND(E40*H40,2)</f>
        <v>0</v>
      </c>
      <c r="J40" s="183"/>
      <c r="K40" s="184">
        <f>ROUND(E40*J40,2)</f>
        <v>0</v>
      </c>
      <c r="L40" s="184">
        <v>21</v>
      </c>
      <c r="M40" s="184">
        <f>G40*(1+L40/100)</f>
        <v>0</v>
      </c>
      <c r="N40" s="182">
        <v>0</v>
      </c>
      <c r="O40" s="182">
        <f>ROUND(E40*N40,2)</f>
        <v>0</v>
      </c>
      <c r="P40" s="182">
        <v>0</v>
      </c>
      <c r="Q40" s="182">
        <f>ROUND(E40*P40,2)</f>
        <v>0</v>
      </c>
      <c r="R40" s="184" t="s">
        <v>192</v>
      </c>
      <c r="S40" s="184" t="s">
        <v>132</v>
      </c>
      <c r="T40" s="185" t="s">
        <v>132</v>
      </c>
      <c r="U40" s="161">
        <v>0</v>
      </c>
      <c r="V40" s="161">
        <f>ROUND(E40*U40,2)</f>
        <v>0</v>
      </c>
      <c r="W40" s="161"/>
      <c r="X40" s="161" t="s">
        <v>133</v>
      </c>
      <c r="Y40" s="161" t="s">
        <v>134</v>
      </c>
      <c r="Z40" s="151"/>
      <c r="AA40" s="151"/>
      <c r="AB40" s="151"/>
      <c r="AC40" s="151"/>
      <c r="AD40" s="151"/>
      <c r="AE40" s="151"/>
      <c r="AF40" s="151"/>
      <c r="AG40" s="151" t="s">
        <v>135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5" t="s">
        <v>126</v>
      </c>
      <c r="B41" s="166" t="s">
        <v>78</v>
      </c>
      <c r="C41" s="187" t="s">
        <v>79</v>
      </c>
      <c r="D41" s="167"/>
      <c r="E41" s="168"/>
      <c r="F41" s="169"/>
      <c r="G41" s="169">
        <f>SUMIF(AG42:AG43,"&lt;&gt;NOR",G42:G43)</f>
        <v>0</v>
      </c>
      <c r="H41" s="169"/>
      <c r="I41" s="169">
        <f>SUM(I42:I43)</f>
        <v>0</v>
      </c>
      <c r="J41" s="169"/>
      <c r="K41" s="169">
        <f>SUM(K42:K43)</f>
        <v>0</v>
      </c>
      <c r="L41" s="169"/>
      <c r="M41" s="169">
        <f>SUM(M42:M43)</f>
        <v>0</v>
      </c>
      <c r="N41" s="168"/>
      <c r="O41" s="168">
        <f>SUM(O42:O43)</f>
        <v>0</v>
      </c>
      <c r="P41" s="168"/>
      <c r="Q41" s="168">
        <f>SUM(Q42:Q43)</f>
        <v>1.32</v>
      </c>
      <c r="R41" s="169"/>
      <c r="S41" s="169"/>
      <c r="T41" s="170"/>
      <c r="U41" s="164"/>
      <c r="V41" s="164">
        <f>SUM(V42:V43)</f>
        <v>2.5299999999999998</v>
      </c>
      <c r="W41" s="164"/>
      <c r="X41" s="164"/>
      <c r="Y41" s="164"/>
      <c r="AG41" t="s">
        <v>127</v>
      </c>
    </row>
    <row r="42" spans="1:60" ht="22.5" outlineLevel="1" x14ac:dyDescent="0.2">
      <c r="A42" s="172">
        <v>10</v>
      </c>
      <c r="B42" s="173" t="s">
        <v>229</v>
      </c>
      <c r="C42" s="189" t="s">
        <v>230</v>
      </c>
      <c r="D42" s="174" t="s">
        <v>231</v>
      </c>
      <c r="E42" s="175">
        <v>6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5">
        <v>0</v>
      </c>
      <c r="O42" s="175">
        <f>ROUND(E42*N42,2)</f>
        <v>0</v>
      </c>
      <c r="P42" s="175">
        <v>0.22</v>
      </c>
      <c r="Q42" s="175">
        <f>ROUND(E42*P42,2)</f>
        <v>1.32</v>
      </c>
      <c r="R42" s="177" t="s">
        <v>232</v>
      </c>
      <c r="S42" s="177" t="s">
        <v>132</v>
      </c>
      <c r="T42" s="178" t="s">
        <v>132</v>
      </c>
      <c r="U42" s="161">
        <v>0.42099999999999999</v>
      </c>
      <c r="V42" s="161">
        <f>ROUND(E42*U42,2)</f>
        <v>2.5299999999999998</v>
      </c>
      <c r="W42" s="161"/>
      <c r="X42" s="161" t="s">
        <v>133</v>
      </c>
      <c r="Y42" s="161" t="s">
        <v>134</v>
      </c>
      <c r="Z42" s="151"/>
      <c r="AA42" s="151"/>
      <c r="AB42" s="151"/>
      <c r="AC42" s="151"/>
      <c r="AD42" s="151"/>
      <c r="AE42" s="151"/>
      <c r="AF42" s="151"/>
      <c r="AG42" s="151" t="s">
        <v>135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190" t="s">
        <v>233</v>
      </c>
      <c r="D43" s="162"/>
      <c r="E43" s="163">
        <v>6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170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5" t="s">
        <v>126</v>
      </c>
      <c r="B44" s="166" t="s">
        <v>80</v>
      </c>
      <c r="C44" s="187" t="s">
        <v>81</v>
      </c>
      <c r="D44" s="167"/>
      <c r="E44" s="168"/>
      <c r="F44" s="169"/>
      <c r="G44" s="169">
        <f>SUMIF(AG45:AG46,"&lt;&gt;NOR",G45:G46)</f>
        <v>0</v>
      </c>
      <c r="H44" s="169"/>
      <c r="I44" s="169">
        <f>SUM(I45:I46)</f>
        <v>0</v>
      </c>
      <c r="J44" s="169"/>
      <c r="K44" s="169">
        <f>SUM(K45:K46)</f>
        <v>0</v>
      </c>
      <c r="L44" s="169"/>
      <c r="M44" s="169">
        <f>SUM(M45:M46)</f>
        <v>0</v>
      </c>
      <c r="N44" s="168"/>
      <c r="O44" s="168">
        <f>SUM(O45:O46)</f>
        <v>0</v>
      </c>
      <c r="P44" s="168"/>
      <c r="Q44" s="168">
        <f>SUM(Q45:Q46)</f>
        <v>0</v>
      </c>
      <c r="R44" s="169"/>
      <c r="S44" s="169"/>
      <c r="T44" s="170"/>
      <c r="U44" s="164"/>
      <c r="V44" s="164">
        <f>SUM(V45:V46)</f>
        <v>0.98</v>
      </c>
      <c r="W44" s="164"/>
      <c r="X44" s="164"/>
      <c r="Y44" s="164"/>
      <c r="AG44" t="s">
        <v>127</v>
      </c>
    </row>
    <row r="45" spans="1:60" outlineLevel="1" x14ac:dyDescent="0.2">
      <c r="A45" s="172">
        <v>11</v>
      </c>
      <c r="B45" s="173" t="s">
        <v>234</v>
      </c>
      <c r="C45" s="189" t="s">
        <v>235</v>
      </c>
      <c r="D45" s="174" t="s">
        <v>231</v>
      </c>
      <c r="E45" s="175">
        <v>7.56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7"/>
      <c r="S45" s="177" t="s">
        <v>132</v>
      </c>
      <c r="T45" s="178" t="s">
        <v>132</v>
      </c>
      <c r="U45" s="161">
        <v>0.129</v>
      </c>
      <c r="V45" s="161">
        <f>ROUND(E45*U45,2)</f>
        <v>0.98</v>
      </c>
      <c r="W45" s="161"/>
      <c r="X45" s="161" t="s">
        <v>133</v>
      </c>
      <c r="Y45" s="161" t="s">
        <v>134</v>
      </c>
      <c r="Z45" s="151"/>
      <c r="AA45" s="151"/>
      <c r="AB45" s="151"/>
      <c r="AC45" s="151"/>
      <c r="AD45" s="151"/>
      <c r="AE45" s="151"/>
      <c r="AF45" s="151"/>
      <c r="AG45" s="151" t="s">
        <v>135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190" t="s">
        <v>236</v>
      </c>
      <c r="D46" s="162"/>
      <c r="E46" s="163">
        <v>7.56</v>
      </c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170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65" t="s">
        <v>126</v>
      </c>
      <c r="B47" s="166" t="s">
        <v>82</v>
      </c>
      <c r="C47" s="187" t="s">
        <v>83</v>
      </c>
      <c r="D47" s="167"/>
      <c r="E47" s="168"/>
      <c r="F47" s="169"/>
      <c r="G47" s="169">
        <f>SUMIF(AG48:AG50,"&lt;&gt;NOR",G48:G50)</f>
        <v>0</v>
      </c>
      <c r="H47" s="169"/>
      <c r="I47" s="169">
        <f>SUM(I48:I50)</f>
        <v>0</v>
      </c>
      <c r="J47" s="169"/>
      <c r="K47" s="169">
        <f>SUM(K48:K50)</f>
        <v>0</v>
      </c>
      <c r="L47" s="169"/>
      <c r="M47" s="169">
        <f>SUM(M48:M50)</f>
        <v>0</v>
      </c>
      <c r="N47" s="168"/>
      <c r="O47" s="168">
        <f>SUM(O48:O50)</f>
        <v>0.95</v>
      </c>
      <c r="P47" s="168"/>
      <c r="Q47" s="168">
        <f>SUM(Q48:Q50)</f>
        <v>0</v>
      </c>
      <c r="R47" s="169"/>
      <c r="S47" s="169"/>
      <c r="T47" s="170"/>
      <c r="U47" s="164"/>
      <c r="V47" s="164">
        <f>SUM(V48:V50)</f>
        <v>0.85</v>
      </c>
      <c r="W47" s="164"/>
      <c r="X47" s="164"/>
      <c r="Y47" s="164"/>
      <c r="AG47" t="s">
        <v>127</v>
      </c>
    </row>
    <row r="48" spans="1:60" outlineLevel="1" x14ac:dyDescent="0.2">
      <c r="A48" s="172">
        <v>12</v>
      </c>
      <c r="B48" s="173" t="s">
        <v>237</v>
      </c>
      <c r="C48" s="189" t="s">
        <v>238</v>
      </c>
      <c r="D48" s="174" t="s">
        <v>191</v>
      </c>
      <c r="E48" s="175">
        <v>0.5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5">
        <v>1.8907700000000001</v>
      </c>
      <c r="O48" s="175">
        <f>ROUND(E48*N48,2)</f>
        <v>0.95</v>
      </c>
      <c r="P48" s="175">
        <v>0</v>
      </c>
      <c r="Q48" s="175">
        <f>ROUND(E48*P48,2)</f>
        <v>0</v>
      </c>
      <c r="R48" s="177" t="s">
        <v>239</v>
      </c>
      <c r="S48" s="177" t="s">
        <v>132</v>
      </c>
      <c r="T48" s="178" t="s">
        <v>132</v>
      </c>
      <c r="U48" s="161">
        <v>1.6950000000000001</v>
      </c>
      <c r="V48" s="161">
        <f>ROUND(E48*U48,2)</f>
        <v>0.85</v>
      </c>
      <c r="W48" s="161"/>
      <c r="X48" s="161" t="s">
        <v>133</v>
      </c>
      <c r="Y48" s="161" t="s">
        <v>134</v>
      </c>
      <c r="Z48" s="151"/>
      <c r="AA48" s="151"/>
      <c r="AB48" s="151"/>
      <c r="AC48" s="151"/>
      <c r="AD48" s="151"/>
      <c r="AE48" s="151"/>
      <c r="AF48" s="151"/>
      <c r="AG48" s="151" t="s">
        <v>135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2" x14ac:dyDescent="0.2">
      <c r="A49" s="158"/>
      <c r="B49" s="159"/>
      <c r="C49" s="258" t="s">
        <v>240</v>
      </c>
      <c r="D49" s="259"/>
      <c r="E49" s="259"/>
      <c r="F49" s="259"/>
      <c r="G49" s="259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140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190" t="s">
        <v>241</v>
      </c>
      <c r="D50" s="162"/>
      <c r="E50" s="163">
        <v>0.5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170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5" t="s">
        <v>126</v>
      </c>
      <c r="B51" s="166" t="s">
        <v>84</v>
      </c>
      <c r="C51" s="187" t="s">
        <v>85</v>
      </c>
      <c r="D51" s="167"/>
      <c r="E51" s="168"/>
      <c r="F51" s="169"/>
      <c r="G51" s="169">
        <f>SUMIF(AG52:AG52,"&lt;&gt;NOR",G52:G52)</f>
        <v>0</v>
      </c>
      <c r="H51" s="169"/>
      <c r="I51" s="169">
        <f>SUM(I52:I52)</f>
        <v>0</v>
      </c>
      <c r="J51" s="169"/>
      <c r="K51" s="169">
        <f>SUM(K52:K52)</f>
        <v>0</v>
      </c>
      <c r="L51" s="169"/>
      <c r="M51" s="169">
        <f>SUM(M52:M52)</f>
        <v>0</v>
      </c>
      <c r="N51" s="168"/>
      <c r="O51" s="168">
        <f>SUM(O52:O52)</f>
        <v>0</v>
      </c>
      <c r="P51" s="168"/>
      <c r="Q51" s="168">
        <f>SUM(Q52:Q52)</f>
        <v>0</v>
      </c>
      <c r="R51" s="169"/>
      <c r="S51" s="169"/>
      <c r="T51" s="170"/>
      <c r="U51" s="164"/>
      <c r="V51" s="164">
        <f>SUM(V52:V52)</f>
        <v>0</v>
      </c>
      <c r="W51" s="164"/>
      <c r="X51" s="164"/>
      <c r="Y51" s="164"/>
      <c r="AG51" t="s">
        <v>127</v>
      </c>
    </row>
    <row r="52" spans="1:60" outlineLevel="1" x14ac:dyDescent="0.2">
      <c r="A52" s="179">
        <v>13</v>
      </c>
      <c r="B52" s="180" t="s">
        <v>141</v>
      </c>
      <c r="C52" s="188" t="s">
        <v>142</v>
      </c>
      <c r="D52" s="181" t="s">
        <v>143</v>
      </c>
      <c r="E52" s="182">
        <v>1</v>
      </c>
      <c r="F52" s="183"/>
      <c r="G52" s="184">
        <f>ROUND(E52*F52,2)</f>
        <v>0</v>
      </c>
      <c r="H52" s="183"/>
      <c r="I52" s="184">
        <f>ROUND(E52*H52,2)</f>
        <v>0</v>
      </c>
      <c r="J52" s="183"/>
      <c r="K52" s="184">
        <f>ROUND(E52*J52,2)</f>
        <v>0</v>
      </c>
      <c r="L52" s="184">
        <v>21</v>
      </c>
      <c r="M52" s="184">
        <f>G52*(1+L52/100)</f>
        <v>0</v>
      </c>
      <c r="N52" s="182">
        <v>0</v>
      </c>
      <c r="O52" s="182">
        <f>ROUND(E52*N52,2)</f>
        <v>0</v>
      </c>
      <c r="P52" s="182">
        <v>0</v>
      </c>
      <c r="Q52" s="182">
        <f>ROUND(E52*P52,2)</f>
        <v>0</v>
      </c>
      <c r="R52" s="184"/>
      <c r="S52" s="184" t="s">
        <v>144</v>
      </c>
      <c r="T52" s="185" t="s">
        <v>145</v>
      </c>
      <c r="U52" s="161">
        <v>0</v>
      </c>
      <c r="V52" s="161">
        <f>ROUND(E52*U52,2)</f>
        <v>0</v>
      </c>
      <c r="W52" s="161"/>
      <c r="X52" s="161" t="s">
        <v>133</v>
      </c>
      <c r="Y52" s="161" t="s">
        <v>134</v>
      </c>
      <c r="Z52" s="151"/>
      <c r="AA52" s="151"/>
      <c r="AB52" s="151"/>
      <c r="AC52" s="151"/>
      <c r="AD52" s="151"/>
      <c r="AE52" s="151"/>
      <c r="AF52" s="151"/>
      <c r="AG52" s="151" t="s">
        <v>135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65" t="s">
        <v>126</v>
      </c>
      <c r="B53" s="166" t="s">
        <v>86</v>
      </c>
      <c r="C53" s="187" t="s">
        <v>87</v>
      </c>
      <c r="D53" s="167"/>
      <c r="E53" s="168"/>
      <c r="F53" s="169"/>
      <c r="G53" s="169">
        <f>SUMIF(AG54:AG56,"&lt;&gt;NOR",G54:G56)</f>
        <v>0</v>
      </c>
      <c r="H53" s="169"/>
      <c r="I53" s="169">
        <f>SUM(I54:I56)</f>
        <v>0</v>
      </c>
      <c r="J53" s="169"/>
      <c r="K53" s="169">
        <f>SUM(K54:K56)</f>
        <v>0</v>
      </c>
      <c r="L53" s="169"/>
      <c r="M53" s="169">
        <f>SUM(M54:M56)</f>
        <v>0</v>
      </c>
      <c r="N53" s="168"/>
      <c r="O53" s="168">
        <f>SUM(O54:O56)</f>
        <v>0</v>
      </c>
      <c r="P53" s="168"/>
      <c r="Q53" s="168">
        <f>SUM(Q54:Q56)</f>
        <v>0</v>
      </c>
      <c r="R53" s="169"/>
      <c r="S53" s="169"/>
      <c r="T53" s="170"/>
      <c r="U53" s="164"/>
      <c r="V53" s="164">
        <f>SUM(V54:V56)</f>
        <v>8059.46</v>
      </c>
      <c r="W53" s="164"/>
      <c r="X53" s="164"/>
      <c r="Y53" s="164"/>
      <c r="AG53" t="s">
        <v>127</v>
      </c>
    </row>
    <row r="54" spans="1:60" ht="22.5" outlineLevel="1" x14ac:dyDescent="0.2">
      <c r="A54" s="172">
        <v>14</v>
      </c>
      <c r="B54" s="173" t="s">
        <v>242</v>
      </c>
      <c r="C54" s="189" t="s">
        <v>243</v>
      </c>
      <c r="D54" s="174" t="s">
        <v>138</v>
      </c>
      <c r="E54" s="175">
        <v>3.9203899999999998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5">
        <v>0</v>
      </c>
      <c r="O54" s="175">
        <f>ROUND(E54*N54,2)</f>
        <v>0</v>
      </c>
      <c r="P54" s="175">
        <v>0</v>
      </c>
      <c r="Q54" s="175">
        <f>ROUND(E54*P54,2)</f>
        <v>0</v>
      </c>
      <c r="R54" s="177" t="s">
        <v>239</v>
      </c>
      <c r="S54" s="177" t="s">
        <v>132</v>
      </c>
      <c r="T54" s="178" t="s">
        <v>132</v>
      </c>
      <c r="U54" s="161">
        <v>2055.7800000000002</v>
      </c>
      <c r="V54" s="161">
        <f>ROUND(E54*U54,2)</f>
        <v>8059.46</v>
      </c>
      <c r="W54" s="161"/>
      <c r="X54" s="161" t="s">
        <v>244</v>
      </c>
      <c r="Y54" s="161" t="s">
        <v>134</v>
      </c>
      <c r="Z54" s="151"/>
      <c r="AA54" s="151"/>
      <c r="AB54" s="151"/>
      <c r="AC54" s="151"/>
      <c r="AD54" s="151"/>
      <c r="AE54" s="151"/>
      <c r="AF54" s="151"/>
      <c r="AG54" s="151" t="s">
        <v>245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258" t="s">
        <v>246</v>
      </c>
      <c r="D55" s="259"/>
      <c r="E55" s="259"/>
      <c r="F55" s="259"/>
      <c r="G55" s="259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140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260" t="s">
        <v>247</v>
      </c>
      <c r="D56" s="261"/>
      <c r="E56" s="261"/>
      <c r="F56" s="261"/>
      <c r="G56" s="2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51"/>
      <c r="AA56" s="151"/>
      <c r="AB56" s="151"/>
      <c r="AC56" s="151"/>
      <c r="AD56" s="151"/>
      <c r="AE56" s="151"/>
      <c r="AF56" s="151"/>
      <c r="AG56" s="151" t="s">
        <v>168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65" t="s">
        <v>126</v>
      </c>
      <c r="B57" s="166" t="s">
        <v>92</v>
      </c>
      <c r="C57" s="187" t="s">
        <v>93</v>
      </c>
      <c r="D57" s="167"/>
      <c r="E57" s="168"/>
      <c r="F57" s="169"/>
      <c r="G57" s="169">
        <f>SUMIF(AG58:AG73,"&lt;&gt;NOR",G58:G73)</f>
        <v>0</v>
      </c>
      <c r="H57" s="169"/>
      <c r="I57" s="169">
        <f>SUM(I58:I73)</f>
        <v>0</v>
      </c>
      <c r="J57" s="169"/>
      <c r="K57" s="169">
        <f>SUM(K58:K73)</f>
        <v>0</v>
      </c>
      <c r="L57" s="169"/>
      <c r="M57" s="169">
        <f>SUM(M58:M73)</f>
        <v>0</v>
      </c>
      <c r="N57" s="168"/>
      <c r="O57" s="168">
        <f>SUM(O58:O73)</f>
        <v>0</v>
      </c>
      <c r="P57" s="168"/>
      <c r="Q57" s="168">
        <f>SUM(Q58:Q73)</f>
        <v>0</v>
      </c>
      <c r="R57" s="169"/>
      <c r="S57" s="169"/>
      <c r="T57" s="170"/>
      <c r="U57" s="164"/>
      <c r="V57" s="164">
        <f>SUM(V58:V73)</f>
        <v>13.410000000000002</v>
      </c>
      <c r="W57" s="164"/>
      <c r="X57" s="164"/>
      <c r="Y57" s="164"/>
      <c r="AG57" t="s">
        <v>127</v>
      </c>
    </row>
    <row r="58" spans="1:60" outlineLevel="1" x14ac:dyDescent="0.2">
      <c r="A58" s="172">
        <v>15</v>
      </c>
      <c r="B58" s="173" t="s">
        <v>248</v>
      </c>
      <c r="C58" s="189" t="s">
        <v>249</v>
      </c>
      <c r="D58" s="174" t="s">
        <v>143</v>
      </c>
      <c r="E58" s="175">
        <v>4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7" t="s">
        <v>239</v>
      </c>
      <c r="S58" s="177" t="s">
        <v>132</v>
      </c>
      <c r="T58" s="178" t="s">
        <v>132</v>
      </c>
      <c r="U58" s="161">
        <v>0.16632</v>
      </c>
      <c r="V58" s="161">
        <f>ROUND(E58*U58,2)</f>
        <v>0.67</v>
      </c>
      <c r="W58" s="161"/>
      <c r="X58" s="161" t="s">
        <v>133</v>
      </c>
      <c r="Y58" s="161" t="s">
        <v>134</v>
      </c>
      <c r="Z58" s="151"/>
      <c r="AA58" s="151"/>
      <c r="AB58" s="151"/>
      <c r="AC58" s="151"/>
      <c r="AD58" s="151"/>
      <c r="AE58" s="151"/>
      <c r="AF58" s="151"/>
      <c r="AG58" s="151" t="s">
        <v>135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258" t="s">
        <v>240</v>
      </c>
      <c r="D59" s="259"/>
      <c r="E59" s="259"/>
      <c r="F59" s="259"/>
      <c r="G59" s="259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140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">
      <c r="A60" s="158"/>
      <c r="B60" s="159"/>
      <c r="C60" s="190" t="s">
        <v>250</v>
      </c>
      <c r="D60" s="162"/>
      <c r="E60" s="163">
        <v>4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170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9">
        <v>16</v>
      </c>
      <c r="B61" s="180" t="s">
        <v>251</v>
      </c>
      <c r="C61" s="188" t="s">
        <v>252</v>
      </c>
      <c r="D61" s="181" t="s">
        <v>253</v>
      </c>
      <c r="E61" s="182">
        <v>1</v>
      </c>
      <c r="F61" s="183"/>
      <c r="G61" s="184">
        <f>ROUND(E61*F61,2)</f>
        <v>0</v>
      </c>
      <c r="H61" s="183"/>
      <c r="I61" s="184">
        <f>ROUND(E61*H61,2)</f>
        <v>0</v>
      </c>
      <c r="J61" s="183"/>
      <c r="K61" s="184">
        <f>ROUND(E61*J61,2)</f>
        <v>0</v>
      </c>
      <c r="L61" s="184">
        <v>21</v>
      </c>
      <c r="M61" s="184">
        <f>G61*(1+L61/100)</f>
        <v>0</v>
      </c>
      <c r="N61" s="182">
        <v>0</v>
      </c>
      <c r="O61" s="182">
        <f>ROUND(E61*N61,2)</f>
        <v>0</v>
      </c>
      <c r="P61" s="182">
        <v>0</v>
      </c>
      <c r="Q61" s="182">
        <f>ROUND(E61*P61,2)</f>
        <v>0</v>
      </c>
      <c r="R61" s="184"/>
      <c r="S61" s="184" t="s">
        <v>132</v>
      </c>
      <c r="T61" s="185" t="s">
        <v>132</v>
      </c>
      <c r="U61" s="161">
        <v>5.99</v>
      </c>
      <c r="V61" s="161">
        <f>ROUND(E61*U61,2)</f>
        <v>5.99</v>
      </c>
      <c r="W61" s="161"/>
      <c r="X61" s="161" t="s">
        <v>133</v>
      </c>
      <c r="Y61" s="161" t="s">
        <v>134</v>
      </c>
      <c r="Z61" s="151"/>
      <c r="AA61" s="151"/>
      <c r="AB61" s="151"/>
      <c r="AC61" s="151"/>
      <c r="AD61" s="151"/>
      <c r="AE61" s="151"/>
      <c r="AF61" s="151"/>
      <c r="AG61" s="151" t="s">
        <v>135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9">
        <v>17</v>
      </c>
      <c r="B62" s="180" t="s">
        <v>254</v>
      </c>
      <c r="C62" s="188" t="s">
        <v>255</v>
      </c>
      <c r="D62" s="181" t="s">
        <v>130</v>
      </c>
      <c r="E62" s="182">
        <v>7</v>
      </c>
      <c r="F62" s="183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2">
        <v>0</v>
      </c>
      <c r="O62" s="182">
        <f>ROUND(E62*N62,2)</f>
        <v>0</v>
      </c>
      <c r="P62" s="182">
        <v>0</v>
      </c>
      <c r="Q62" s="182">
        <f>ROUND(E62*P62,2)</f>
        <v>0</v>
      </c>
      <c r="R62" s="184"/>
      <c r="S62" s="184" t="s">
        <v>132</v>
      </c>
      <c r="T62" s="185" t="s">
        <v>145</v>
      </c>
      <c r="U62" s="161">
        <v>7.9000000000000001E-2</v>
      </c>
      <c r="V62" s="161">
        <f>ROUND(E62*U62,2)</f>
        <v>0.55000000000000004</v>
      </c>
      <c r="W62" s="161"/>
      <c r="X62" s="161" t="s">
        <v>133</v>
      </c>
      <c r="Y62" s="161" t="s">
        <v>134</v>
      </c>
      <c r="Z62" s="151"/>
      <c r="AA62" s="151"/>
      <c r="AB62" s="151"/>
      <c r="AC62" s="151"/>
      <c r="AD62" s="151"/>
      <c r="AE62" s="151"/>
      <c r="AF62" s="151"/>
      <c r="AG62" s="151" t="s">
        <v>135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2">
        <v>18</v>
      </c>
      <c r="B63" s="173" t="s">
        <v>256</v>
      </c>
      <c r="C63" s="189" t="s">
        <v>257</v>
      </c>
      <c r="D63" s="174" t="s">
        <v>143</v>
      </c>
      <c r="E63" s="175">
        <v>2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7"/>
      <c r="S63" s="177" t="s">
        <v>132</v>
      </c>
      <c r="T63" s="178" t="s">
        <v>132</v>
      </c>
      <c r="U63" s="161">
        <v>0.42080000000000001</v>
      </c>
      <c r="V63" s="161">
        <f>ROUND(E63*U63,2)</f>
        <v>0.84</v>
      </c>
      <c r="W63" s="161"/>
      <c r="X63" s="161" t="s">
        <v>133</v>
      </c>
      <c r="Y63" s="161" t="s">
        <v>134</v>
      </c>
      <c r="Z63" s="151"/>
      <c r="AA63" s="151"/>
      <c r="AB63" s="151"/>
      <c r="AC63" s="151"/>
      <c r="AD63" s="151"/>
      <c r="AE63" s="151"/>
      <c r="AF63" s="151"/>
      <c r="AG63" s="151" t="s">
        <v>135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190" t="s">
        <v>258</v>
      </c>
      <c r="D64" s="162"/>
      <c r="E64" s="163">
        <v>2</v>
      </c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170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9">
        <v>19</v>
      </c>
      <c r="B65" s="180" t="s">
        <v>259</v>
      </c>
      <c r="C65" s="188" t="s">
        <v>260</v>
      </c>
      <c r="D65" s="181" t="s">
        <v>130</v>
      </c>
      <c r="E65" s="182">
        <v>7</v>
      </c>
      <c r="F65" s="183"/>
      <c r="G65" s="184">
        <f>ROUND(E65*F65,2)</f>
        <v>0</v>
      </c>
      <c r="H65" s="183"/>
      <c r="I65" s="184">
        <f>ROUND(E65*H65,2)</f>
        <v>0</v>
      </c>
      <c r="J65" s="183"/>
      <c r="K65" s="184">
        <f>ROUND(E65*J65,2)</f>
        <v>0</v>
      </c>
      <c r="L65" s="184">
        <v>21</v>
      </c>
      <c r="M65" s="184">
        <f>G65*(1+L65/100)</f>
        <v>0</v>
      </c>
      <c r="N65" s="182">
        <v>0</v>
      </c>
      <c r="O65" s="182">
        <f>ROUND(E65*N65,2)</f>
        <v>0</v>
      </c>
      <c r="P65" s="182">
        <v>0</v>
      </c>
      <c r="Q65" s="182">
        <f>ROUND(E65*P65,2)</f>
        <v>0</v>
      </c>
      <c r="R65" s="184"/>
      <c r="S65" s="184" t="s">
        <v>132</v>
      </c>
      <c r="T65" s="185" t="s">
        <v>132</v>
      </c>
      <c r="U65" s="161">
        <v>0.16400000000000001</v>
      </c>
      <c r="V65" s="161">
        <f>ROUND(E65*U65,2)</f>
        <v>1.1499999999999999</v>
      </c>
      <c r="W65" s="161"/>
      <c r="X65" s="161" t="s">
        <v>133</v>
      </c>
      <c r="Y65" s="161" t="s">
        <v>134</v>
      </c>
      <c r="Z65" s="151"/>
      <c r="AA65" s="151"/>
      <c r="AB65" s="151"/>
      <c r="AC65" s="151"/>
      <c r="AD65" s="151"/>
      <c r="AE65" s="151"/>
      <c r="AF65" s="151"/>
      <c r="AG65" s="151" t="s">
        <v>135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20</v>
      </c>
      <c r="B66" s="173" t="s">
        <v>261</v>
      </c>
      <c r="C66" s="189" t="s">
        <v>262</v>
      </c>
      <c r="D66" s="174" t="s">
        <v>130</v>
      </c>
      <c r="E66" s="175">
        <v>8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5">
        <v>6.0000000000000002E-5</v>
      </c>
      <c r="O66" s="175">
        <f>ROUND(E66*N66,2)</f>
        <v>0</v>
      </c>
      <c r="P66" s="175">
        <v>0</v>
      </c>
      <c r="Q66" s="175">
        <f>ROUND(E66*P66,2)</f>
        <v>0</v>
      </c>
      <c r="R66" s="177"/>
      <c r="S66" s="177" t="s">
        <v>132</v>
      </c>
      <c r="T66" s="178" t="s">
        <v>132</v>
      </c>
      <c r="U66" s="161">
        <v>2.5999999999999999E-2</v>
      </c>
      <c r="V66" s="161">
        <f>ROUND(E66*U66,2)</f>
        <v>0.21</v>
      </c>
      <c r="W66" s="161"/>
      <c r="X66" s="161" t="s">
        <v>133</v>
      </c>
      <c r="Y66" s="161" t="s">
        <v>134</v>
      </c>
      <c r="Z66" s="151"/>
      <c r="AA66" s="151"/>
      <c r="AB66" s="151"/>
      <c r="AC66" s="151"/>
      <c r="AD66" s="151"/>
      <c r="AE66" s="151"/>
      <c r="AF66" s="151"/>
      <c r="AG66" s="151" t="s">
        <v>135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2" x14ac:dyDescent="0.2">
      <c r="A67" s="158"/>
      <c r="B67" s="159"/>
      <c r="C67" s="190" t="s">
        <v>263</v>
      </c>
      <c r="D67" s="162"/>
      <c r="E67" s="163">
        <v>8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170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2">
        <v>21</v>
      </c>
      <c r="B68" s="173" t="s">
        <v>264</v>
      </c>
      <c r="C68" s="189" t="s">
        <v>265</v>
      </c>
      <c r="D68" s="174" t="s">
        <v>266</v>
      </c>
      <c r="E68" s="175">
        <v>4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7" t="s">
        <v>267</v>
      </c>
      <c r="S68" s="177" t="s">
        <v>132</v>
      </c>
      <c r="T68" s="178" t="s">
        <v>132</v>
      </c>
      <c r="U68" s="161">
        <v>1</v>
      </c>
      <c r="V68" s="161">
        <f>ROUND(E68*U68,2)</f>
        <v>4</v>
      </c>
      <c r="W68" s="161"/>
      <c r="X68" s="161" t="s">
        <v>268</v>
      </c>
      <c r="Y68" s="161" t="s">
        <v>134</v>
      </c>
      <c r="Z68" s="151"/>
      <c r="AA68" s="151"/>
      <c r="AB68" s="151"/>
      <c r="AC68" s="151"/>
      <c r="AD68" s="151"/>
      <c r="AE68" s="151"/>
      <c r="AF68" s="151"/>
      <c r="AG68" s="151" t="s">
        <v>269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">
      <c r="A69" s="158"/>
      <c r="B69" s="159"/>
      <c r="C69" s="190" t="s">
        <v>270</v>
      </c>
      <c r="D69" s="162"/>
      <c r="E69" s="163">
        <v>4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170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2">
        <v>22</v>
      </c>
      <c r="B70" s="173" t="s">
        <v>271</v>
      </c>
      <c r="C70" s="189" t="s">
        <v>272</v>
      </c>
      <c r="D70" s="174" t="s">
        <v>130</v>
      </c>
      <c r="E70" s="175">
        <v>7.1050000000000004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5">
        <v>2.7999999999999998E-4</v>
      </c>
      <c r="O70" s="175">
        <f>ROUND(E70*N70,2)</f>
        <v>0</v>
      </c>
      <c r="P70" s="175">
        <v>0</v>
      </c>
      <c r="Q70" s="175">
        <f>ROUND(E70*P70,2)</f>
        <v>0</v>
      </c>
      <c r="R70" s="177" t="s">
        <v>273</v>
      </c>
      <c r="S70" s="177" t="s">
        <v>132</v>
      </c>
      <c r="T70" s="178" t="s">
        <v>132</v>
      </c>
      <c r="U70" s="161">
        <v>0</v>
      </c>
      <c r="V70" s="161">
        <f>ROUND(E70*U70,2)</f>
        <v>0</v>
      </c>
      <c r="W70" s="161"/>
      <c r="X70" s="161" t="s">
        <v>274</v>
      </c>
      <c r="Y70" s="161" t="s">
        <v>134</v>
      </c>
      <c r="Z70" s="151"/>
      <c r="AA70" s="151"/>
      <c r="AB70" s="151"/>
      <c r="AC70" s="151"/>
      <c r="AD70" s="151"/>
      <c r="AE70" s="151"/>
      <c r="AF70" s="151"/>
      <c r="AG70" s="151" t="s">
        <v>275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2" x14ac:dyDescent="0.2">
      <c r="A71" s="158"/>
      <c r="B71" s="159"/>
      <c r="C71" s="190" t="s">
        <v>276</v>
      </c>
      <c r="D71" s="162"/>
      <c r="E71" s="163">
        <v>7.1050000000000004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170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79">
        <v>23</v>
      </c>
      <c r="B72" s="180" t="s">
        <v>277</v>
      </c>
      <c r="C72" s="188" t="s">
        <v>278</v>
      </c>
      <c r="D72" s="181" t="s">
        <v>143</v>
      </c>
      <c r="E72" s="182">
        <v>1</v>
      </c>
      <c r="F72" s="183"/>
      <c r="G72" s="184">
        <f>ROUND(E72*F72,2)</f>
        <v>0</v>
      </c>
      <c r="H72" s="183"/>
      <c r="I72" s="184">
        <f>ROUND(E72*H72,2)</f>
        <v>0</v>
      </c>
      <c r="J72" s="183"/>
      <c r="K72" s="184">
        <f>ROUND(E72*J72,2)</f>
        <v>0</v>
      </c>
      <c r="L72" s="184">
        <v>21</v>
      </c>
      <c r="M72" s="184">
        <f>G72*(1+L72/100)</f>
        <v>0</v>
      </c>
      <c r="N72" s="182">
        <v>6.0000000000000002E-5</v>
      </c>
      <c r="O72" s="182">
        <f>ROUND(E72*N72,2)</f>
        <v>0</v>
      </c>
      <c r="P72" s="182">
        <v>0</v>
      </c>
      <c r="Q72" s="182">
        <f>ROUND(E72*P72,2)</f>
        <v>0</v>
      </c>
      <c r="R72" s="184" t="s">
        <v>273</v>
      </c>
      <c r="S72" s="184" t="s">
        <v>132</v>
      </c>
      <c r="T72" s="185" t="s">
        <v>132</v>
      </c>
      <c r="U72" s="161">
        <v>0</v>
      </c>
      <c r="V72" s="161">
        <f>ROUND(E72*U72,2)</f>
        <v>0</v>
      </c>
      <c r="W72" s="161"/>
      <c r="X72" s="161" t="s">
        <v>274</v>
      </c>
      <c r="Y72" s="161" t="s">
        <v>134</v>
      </c>
      <c r="Z72" s="151"/>
      <c r="AA72" s="151"/>
      <c r="AB72" s="151"/>
      <c r="AC72" s="151"/>
      <c r="AD72" s="151"/>
      <c r="AE72" s="151"/>
      <c r="AF72" s="151"/>
      <c r="AG72" s="151" t="s">
        <v>275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9">
        <v>24</v>
      </c>
      <c r="B73" s="180" t="s">
        <v>279</v>
      </c>
      <c r="C73" s="188" t="s">
        <v>280</v>
      </c>
      <c r="D73" s="181" t="s">
        <v>143</v>
      </c>
      <c r="E73" s="182">
        <v>1</v>
      </c>
      <c r="F73" s="183"/>
      <c r="G73" s="184">
        <f>ROUND(E73*F73,2)</f>
        <v>0</v>
      </c>
      <c r="H73" s="183"/>
      <c r="I73" s="184">
        <f>ROUND(E73*H73,2)</f>
        <v>0</v>
      </c>
      <c r="J73" s="183"/>
      <c r="K73" s="184">
        <f>ROUND(E73*J73,2)</f>
        <v>0</v>
      </c>
      <c r="L73" s="184">
        <v>21</v>
      </c>
      <c r="M73" s="184">
        <f>G73*(1+L73/100)</f>
        <v>0</v>
      </c>
      <c r="N73" s="182">
        <v>6.9999999999999994E-5</v>
      </c>
      <c r="O73" s="182">
        <f>ROUND(E73*N73,2)</f>
        <v>0</v>
      </c>
      <c r="P73" s="182">
        <v>0</v>
      </c>
      <c r="Q73" s="182">
        <f>ROUND(E73*P73,2)</f>
        <v>0</v>
      </c>
      <c r="R73" s="184" t="s">
        <v>273</v>
      </c>
      <c r="S73" s="184" t="s">
        <v>132</v>
      </c>
      <c r="T73" s="185" t="s">
        <v>132</v>
      </c>
      <c r="U73" s="161">
        <v>0</v>
      </c>
      <c r="V73" s="161">
        <f>ROUND(E73*U73,2)</f>
        <v>0</v>
      </c>
      <c r="W73" s="161"/>
      <c r="X73" s="161" t="s">
        <v>274</v>
      </c>
      <c r="Y73" s="161" t="s">
        <v>134</v>
      </c>
      <c r="Z73" s="151"/>
      <c r="AA73" s="151"/>
      <c r="AB73" s="151"/>
      <c r="AC73" s="151"/>
      <c r="AD73" s="151"/>
      <c r="AE73" s="151"/>
      <c r="AF73" s="151"/>
      <c r="AG73" s="151" t="s">
        <v>275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65" t="s">
        <v>126</v>
      </c>
      <c r="B74" s="166" t="s">
        <v>94</v>
      </c>
      <c r="C74" s="187" t="s">
        <v>95</v>
      </c>
      <c r="D74" s="167"/>
      <c r="E74" s="168"/>
      <c r="F74" s="169"/>
      <c r="G74" s="169">
        <f>SUMIF(AG75:AG75,"&lt;&gt;NOR",G75:G75)</f>
        <v>0</v>
      </c>
      <c r="H74" s="169"/>
      <c r="I74" s="169">
        <f>SUM(I75:I75)</f>
        <v>0</v>
      </c>
      <c r="J74" s="169"/>
      <c r="K74" s="169">
        <f>SUM(K75:K75)</f>
        <v>0</v>
      </c>
      <c r="L74" s="169"/>
      <c r="M74" s="169">
        <f>SUM(M75:M75)</f>
        <v>0</v>
      </c>
      <c r="N74" s="168"/>
      <c r="O74" s="168">
        <f>SUM(O75:O75)</f>
        <v>0</v>
      </c>
      <c r="P74" s="168"/>
      <c r="Q74" s="168">
        <f>SUM(Q75:Q75)</f>
        <v>0.01</v>
      </c>
      <c r="R74" s="169"/>
      <c r="S74" s="169"/>
      <c r="T74" s="170"/>
      <c r="U74" s="164"/>
      <c r="V74" s="164">
        <f>SUM(V75:V75)</f>
        <v>0.56999999999999995</v>
      </c>
      <c r="W74" s="164"/>
      <c r="X74" s="164"/>
      <c r="Y74" s="164"/>
      <c r="AG74" t="s">
        <v>127</v>
      </c>
    </row>
    <row r="75" spans="1:60" outlineLevel="1" x14ac:dyDescent="0.2">
      <c r="A75" s="179">
        <v>25</v>
      </c>
      <c r="B75" s="180" t="s">
        <v>281</v>
      </c>
      <c r="C75" s="188" t="s">
        <v>282</v>
      </c>
      <c r="D75" s="181" t="s">
        <v>130</v>
      </c>
      <c r="E75" s="182">
        <v>7</v>
      </c>
      <c r="F75" s="183"/>
      <c r="G75" s="184">
        <f>ROUND(E75*F75,2)</f>
        <v>0</v>
      </c>
      <c r="H75" s="183"/>
      <c r="I75" s="184">
        <f>ROUND(E75*H75,2)</f>
        <v>0</v>
      </c>
      <c r="J75" s="183"/>
      <c r="K75" s="184">
        <f>ROUND(E75*J75,2)</f>
        <v>0</v>
      </c>
      <c r="L75" s="184">
        <v>21</v>
      </c>
      <c r="M75" s="184">
        <f>G75*(1+L75/100)</f>
        <v>0</v>
      </c>
      <c r="N75" s="182">
        <v>0</v>
      </c>
      <c r="O75" s="182">
        <f>ROUND(E75*N75,2)</f>
        <v>0</v>
      </c>
      <c r="P75" s="182">
        <v>1.5E-3</v>
      </c>
      <c r="Q75" s="182">
        <f>ROUND(E75*P75,2)</f>
        <v>0.01</v>
      </c>
      <c r="R75" s="184" t="s">
        <v>283</v>
      </c>
      <c r="S75" s="184" t="s">
        <v>132</v>
      </c>
      <c r="T75" s="185" t="s">
        <v>132</v>
      </c>
      <c r="U75" s="161">
        <v>8.1000000000000003E-2</v>
      </c>
      <c r="V75" s="161">
        <f>ROUND(E75*U75,2)</f>
        <v>0.56999999999999995</v>
      </c>
      <c r="W75" s="161"/>
      <c r="X75" s="161" t="s">
        <v>133</v>
      </c>
      <c r="Y75" s="161" t="s">
        <v>134</v>
      </c>
      <c r="Z75" s="151"/>
      <c r="AA75" s="151"/>
      <c r="AB75" s="151"/>
      <c r="AC75" s="151"/>
      <c r="AD75" s="151"/>
      <c r="AE75" s="151"/>
      <c r="AF75" s="151"/>
      <c r="AG75" s="151" t="s">
        <v>135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65" t="s">
        <v>126</v>
      </c>
      <c r="B76" s="166" t="s">
        <v>96</v>
      </c>
      <c r="C76" s="187" t="s">
        <v>27</v>
      </c>
      <c r="D76" s="167"/>
      <c r="E76" s="168"/>
      <c r="F76" s="169"/>
      <c r="G76" s="169">
        <f>SUMIF(AG77:AG95,"&lt;&gt;NOR",G77:G95)</f>
        <v>0</v>
      </c>
      <c r="H76" s="169"/>
      <c r="I76" s="169">
        <f>SUM(I77:I95)</f>
        <v>0</v>
      </c>
      <c r="J76" s="169"/>
      <c r="K76" s="169">
        <f>SUM(K77:K95)</f>
        <v>0</v>
      </c>
      <c r="L76" s="169"/>
      <c r="M76" s="169">
        <f>SUM(M77:M95)</f>
        <v>0</v>
      </c>
      <c r="N76" s="168"/>
      <c r="O76" s="168">
        <f>SUM(O77:O95)</f>
        <v>0</v>
      </c>
      <c r="P76" s="168"/>
      <c r="Q76" s="168">
        <f>SUM(Q77:Q95)</f>
        <v>0</v>
      </c>
      <c r="R76" s="169"/>
      <c r="S76" s="169"/>
      <c r="T76" s="170"/>
      <c r="U76" s="164"/>
      <c r="V76" s="164">
        <f>SUM(V77:V95)</f>
        <v>0</v>
      </c>
      <c r="W76" s="164"/>
      <c r="X76" s="164"/>
      <c r="Y76" s="164"/>
      <c r="AG76" t="s">
        <v>127</v>
      </c>
    </row>
    <row r="77" spans="1:60" outlineLevel="1" x14ac:dyDescent="0.2">
      <c r="A77" s="172">
        <v>26</v>
      </c>
      <c r="B77" s="173" t="s">
        <v>284</v>
      </c>
      <c r="C77" s="189" t="s">
        <v>285</v>
      </c>
      <c r="D77" s="174" t="s">
        <v>164</v>
      </c>
      <c r="E77" s="175">
        <v>1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5">
        <v>0</v>
      </c>
      <c r="O77" s="175">
        <f>ROUND(E77*N77,2)</f>
        <v>0</v>
      </c>
      <c r="P77" s="175">
        <v>0</v>
      </c>
      <c r="Q77" s="175">
        <f>ROUND(E77*P77,2)</f>
        <v>0</v>
      </c>
      <c r="R77" s="177"/>
      <c r="S77" s="177" t="s">
        <v>132</v>
      </c>
      <c r="T77" s="178" t="s">
        <v>145</v>
      </c>
      <c r="U77" s="161">
        <v>0</v>
      </c>
      <c r="V77" s="161">
        <f>ROUND(E77*U77,2)</f>
        <v>0</v>
      </c>
      <c r="W77" s="161"/>
      <c r="X77" s="161" t="s">
        <v>165</v>
      </c>
      <c r="Y77" s="161" t="s">
        <v>134</v>
      </c>
      <c r="Z77" s="151"/>
      <c r="AA77" s="151"/>
      <c r="AB77" s="151"/>
      <c r="AC77" s="151"/>
      <c r="AD77" s="151"/>
      <c r="AE77" s="151"/>
      <c r="AF77" s="151"/>
      <c r="AG77" s="151" t="s">
        <v>166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45" outlineLevel="2" x14ac:dyDescent="0.2">
      <c r="A78" s="158"/>
      <c r="B78" s="159"/>
      <c r="C78" s="249" t="s">
        <v>286</v>
      </c>
      <c r="D78" s="250"/>
      <c r="E78" s="250"/>
      <c r="F78" s="250"/>
      <c r="G78" s="250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168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86" t="str">
        <f>C78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190" t="s">
        <v>287</v>
      </c>
      <c r="D79" s="162"/>
      <c r="E79" s="163">
        <v>1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170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2">
        <v>27</v>
      </c>
      <c r="B80" s="173" t="s">
        <v>162</v>
      </c>
      <c r="C80" s="189" t="s">
        <v>163</v>
      </c>
      <c r="D80" s="174" t="s">
        <v>164</v>
      </c>
      <c r="E80" s="175">
        <v>1</v>
      </c>
      <c r="F80" s="176"/>
      <c r="G80" s="177">
        <f>ROUND(E80*F80,2)</f>
        <v>0</v>
      </c>
      <c r="H80" s="176"/>
      <c r="I80" s="177">
        <f>ROUND(E80*H80,2)</f>
        <v>0</v>
      </c>
      <c r="J80" s="176"/>
      <c r="K80" s="177">
        <f>ROUND(E80*J80,2)</f>
        <v>0</v>
      </c>
      <c r="L80" s="177">
        <v>21</v>
      </c>
      <c r="M80" s="177">
        <f>G80*(1+L80/100)</f>
        <v>0</v>
      </c>
      <c r="N80" s="175">
        <v>0</v>
      </c>
      <c r="O80" s="175">
        <f>ROUND(E80*N80,2)</f>
        <v>0</v>
      </c>
      <c r="P80" s="175">
        <v>0</v>
      </c>
      <c r="Q80" s="175">
        <f>ROUND(E80*P80,2)</f>
        <v>0</v>
      </c>
      <c r="R80" s="177"/>
      <c r="S80" s="177" t="s">
        <v>132</v>
      </c>
      <c r="T80" s="178" t="s">
        <v>145</v>
      </c>
      <c r="U80" s="161">
        <v>0</v>
      </c>
      <c r="V80" s="161">
        <f>ROUND(E80*U80,2)</f>
        <v>0</v>
      </c>
      <c r="W80" s="161"/>
      <c r="X80" s="161" t="s">
        <v>165</v>
      </c>
      <c r="Y80" s="161" t="s">
        <v>134</v>
      </c>
      <c r="Z80" s="151"/>
      <c r="AA80" s="151"/>
      <c r="AB80" s="151"/>
      <c r="AC80" s="151"/>
      <c r="AD80" s="151"/>
      <c r="AE80" s="151"/>
      <c r="AF80" s="151"/>
      <c r="AG80" s="151" t="s">
        <v>166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2" x14ac:dyDescent="0.2">
      <c r="A81" s="158"/>
      <c r="B81" s="159"/>
      <c r="C81" s="249" t="s">
        <v>167</v>
      </c>
      <c r="D81" s="250"/>
      <c r="E81" s="250"/>
      <c r="F81" s="250"/>
      <c r="G81" s="250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1"/>
      <c r="AA81" s="151"/>
      <c r="AB81" s="151"/>
      <c r="AC81" s="151"/>
      <c r="AD81" s="151"/>
      <c r="AE81" s="151"/>
      <c r="AF81" s="151"/>
      <c r="AG81" s="151" t="s">
        <v>168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86" t="str">
        <f>C81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190" t="s">
        <v>169</v>
      </c>
      <c r="D82" s="162"/>
      <c r="E82" s="163">
        <v>1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170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2">
        <v>28</v>
      </c>
      <c r="B83" s="173" t="s">
        <v>288</v>
      </c>
      <c r="C83" s="189" t="s">
        <v>289</v>
      </c>
      <c r="D83" s="174" t="s">
        <v>164</v>
      </c>
      <c r="E83" s="175">
        <v>1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7"/>
      <c r="S83" s="177" t="s">
        <v>132</v>
      </c>
      <c r="T83" s="178" t="s">
        <v>145</v>
      </c>
      <c r="U83" s="161">
        <v>0</v>
      </c>
      <c r="V83" s="161">
        <f>ROUND(E83*U83,2)</f>
        <v>0</v>
      </c>
      <c r="W83" s="161"/>
      <c r="X83" s="161" t="s">
        <v>165</v>
      </c>
      <c r="Y83" s="161" t="s">
        <v>134</v>
      </c>
      <c r="Z83" s="151"/>
      <c r="AA83" s="151"/>
      <c r="AB83" s="151"/>
      <c r="AC83" s="151"/>
      <c r="AD83" s="151"/>
      <c r="AE83" s="151"/>
      <c r="AF83" s="151"/>
      <c r="AG83" s="151" t="s">
        <v>166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249" t="s">
        <v>290</v>
      </c>
      <c r="D84" s="250"/>
      <c r="E84" s="250"/>
      <c r="F84" s="250"/>
      <c r="G84" s="250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168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86" t="str">
        <f>C84</f>
        <v>Zaměření a vytýčení stávajících inženýrských sítí v místě stavby z hlediska jejich ochrany při provádění stavby.</v>
      </c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29</v>
      </c>
      <c r="B85" s="173" t="s">
        <v>171</v>
      </c>
      <c r="C85" s="189" t="s">
        <v>172</v>
      </c>
      <c r="D85" s="174" t="s">
        <v>164</v>
      </c>
      <c r="E85" s="175">
        <v>1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5">
        <v>0</v>
      </c>
      <c r="O85" s="175">
        <f>ROUND(E85*N85,2)</f>
        <v>0</v>
      </c>
      <c r="P85" s="175">
        <v>0</v>
      </c>
      <c r="Q85" s="175">
        <f>ROUND(E85*P85,2)</f>
        <v>0</v>
      </c>
      <c r="R85" s="177"/>
      <c r="S85" s="177" t="s">
        <v>132</v>
      </c>
      <c r="T85" s="178" t="s">
        <v>145</v>
      </c>
      <c r="U85" s="161">
        <v>0</v>
      </c>
      <c r="V85" s="161">
        <f>ROUND(E85*U85,2)</f>
        <v>0</v>
      </c>
      <c r="W85" s="161"/>
      <c r="X85" s="161" t="s">
        <v>165</v>
      </c>
      <c r="Y85" s="161" t="s">
        <v>134</v>
      </c>
      <c r="Z85" s="151"/>
      <c r="AA85" s="151"/>
      <c r="AB85" s="151"/>
      <c r="AC85" s="151"/>
      <c r="AD85" s="151"/>
      <c r="AE85" s="151"/>
      <c r="AF85" s="151"/>
      <c r="AG85" s="151" t="s">
        <v>166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49" t="s">
        <v>173</v>
      </c>
      <c r="D86" s="250"/>
      <c r="E86" s="250"/>
      <c r="F86" s="250"/>
      <c r="G86" s="250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168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2">
        <v>30</v>
      </c>
      <c r="B87" s="173" t="s">
        <v>174</v>
      </c>
      <c r="C87" s="189" t="s">
        <v>175</v>
      </c>
      <c r="D87" s="174" t="s">
        <v>164</v>
      </c>
      <c r="E87" s="175">
        <v>1</v>
      </c>
      <c r="F87" s="176"/>
      <c r="G87" s="177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5">
        <v>0</v>
      </c>
      <c r="O87" s="175">
        <f>ROUND(E87*N87,2)</f>
        <v>0</v>
      </c>
      <c r="P87" s="175">
        <v>0</v>
      </c>
      <c r="Q87" s="175">
        <f>ROUND(E87*P87,2)</f>
        <v>0</v>
      </c>
      <c r="R87" s="177"/>
      <c r="S87" s="177" t="s">
        <v>132</v>
      </c>
      <c r="T87" s="178" t="s">
        <v>145</v>
      </c>
      <c r="U87" s="161">
        <v>0</v>
      </c>
      <c r="V87" s="161">
        <f>ROUND(E87*U87,2)</f>
        <v>0</v>
      </c>
      <c r="W87" s="161"/>
      <c r="X87" s="161" t="s">
        <v>165</v>
      </c>
      <c r="Y87" s="161" t="s">
        <v>134</v>
      </c>
      <c r="Z87" s="151"/>
      <c r="AA87" s="151"/>
      <c r="AB87" s="151"/>
      <c r="AC87" s="151"/>
      <c r="AD87" s="151"/>
      <c r="AE87" s="151"/>
      <c r="AF87" s="151"/>
      <c r="AG87" s="151" t="s">
        <v>166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249" t="s">
        <v>176</v>
      </c>
      <c r="D88" s="250"/>
      <c r="E88" s="250"/>
      <c r="F88" s="250"/>
      <c r="G88" s="250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168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2">
        <v>31</v>
      </c>
      <c r="B89" s="173" t="s">
        <v>177</v>
      </c>
      <c r="C89" s="189" t="s">
        <v>178</v>
      </c>
      <c r="D89" s="174" t="s">
        <v>164</v>
      </c>
      <c r="E89" s="175">
        <v>1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5">
        <v>0</v>
      </c>
      <c r="O89" s="175">
        <f>ROUND(E89*N89,2)</f>
        <v>0</v>
      </c>
      <c r="P89" s="175">
        <v>0</v>
      </c>
      <c r="Q89" s="175">
        <f>ROUND(E89*P89,2)</f>
        <v>0</v>
      </c>
      <c r="R89" s="177"/>
      <c r="S89" s="177" t="s">
        <v>132</v>
      </c>
      <c r="T89" s="178" t="s">
        <v>145</v>
      </c>
      <c r="U89" s="161">
        <v>0</v>
      </c>
      <c r="V89" s="161">
        <f>ROUND(E89*U89,2)</f>
        <v>0</v>
      </c>
      <c r="W89" s="161"/>
      <c r="X89" s="161" t="s">
        <v>165</v>
      </c>
      <c r="Y89" s="161" t="s">
        <v>134</v>
      </c>
      <c r="Z89" s="151"/>
      <c r="AA89" s="151"/>
      <c r="AB89" s="151"/>
      <c r="AC89" s="151"/>
      <c r="AD89" s="151"/>
      <c r="AE89" s="151"/>
      <c r="AF89" s="151"/>
      <c r="AG89" s="151" t="s">
        <v>166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33.75" outlineLevel="2" x14ac:dyDescent="0.2">
      <c r="A90" s="158"/>
      <c r="B90" s="159"/>
      <c r="C90" s="249" t="s">
        <v>179</v>
      </c>
      <c r="D90" s="250"/>
      <c r="E90" s="250"/>
      <c r="F90" s="250"/>
      <c r="G90" s="250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168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86" t="str">
        <f>C90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2">
        <v>32</v>
      </c>
      <c r="B91" s="173" t="s">
        <v>180</v>
      </c>
      <c r="C91" s="189" t="s">
        <v>181</v>
      </c>
      <c r="D91" s="174" t="s">
        <v>164</v>
      </c>
      <c r="E91" s="175">
        <v>1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5">
        <v>0</v>
      </c>
      <c r="O91" s="175">
        <f>ROUND(E91*N91,2)</f>
        <v>0</v>
      </c>
      <c r="P91" s="175">
        <v>0</v>
      </c>
      <c r="Q91" s="175">
        <f>ROUND(E91*P91,2)</f>
        <v>0</v>
      </c>
      <c r="R91" s="177"/>
      <c r="S91" s="177" t="s">
        <v>132</v>
      </c>
      <c r="T91" s="178" t="s">
        <v>145</v>
      </c>
      <c r="U91" s="161">
        <v>0</v>
      </c>
      <c r="V91" s="161">
        <f>ROUND(E91*U91,2)</f>
        <v>0</v>
      </c>
      <c r="W91" s="161"/>
      <c r="X91" s="161" t="s">
        <v>165</v>
      </c>
      <c r="Y91" s="161" t="s">
        <v>134</v>
      </c>
      <c r="Z91" s="151"/>
      <c r="AA91" s="151"/>
      <c r="AB91" s="151"/>
      <c r="AC91" s="151"/>
      <c r="AD91" s="151"/>
      <c r="AE91" s="151"/>
      <c r="AF91" s="151"/>
      <c r="AG91" s="151" t="s">
        <v>166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49" t="s">
        <v>182</v>
      </c>
      <c r="D92" s="250"/>
      <c r="E92" s="250"/>
      <c r="F92" s="250"/>
      <c r="G92" s="250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168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86" t="str">
        <f>C92</f>
        <v>náklady spojené s provedením všech technickými normami předepsaných zkoušek a revizí stavebních konstrukcí nebo stavebních prací.</v>
      </c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33</v>
      </c>
      <c r="B93" s="173" t="s">
        <v>183</v>
      </c>
      <c r="C93" s="189" t="s">
        <v>184</v>
      </c>
      <c r="D93" s="174" t="s">
        <v>164</v>
      </c>
      <c r="E93" s="175">
        <v>1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5">
        <v>0</v>
      </c>
      <c r="O93" s="175">
        <f>ROUND(E93*N93,2)</f>
        <v>0</v>
      </c>
      <c r="P93" s="175">
        <v>0</v>
      </c>
      <c r="Q93" s="175">
        <f>ROUND(E93*P93,2)</f>
        <v>0</v>
      </c>
      <c r="R93" s="177"/>
      <c r="S93" s="177" t="s">
        <v>132</v>
      </c>
      <c r="T93" s="178" t="s">
        <v>145</v>
      </c>
      <c r="U93" s="161">
        <v>0</v>
      </c>
      <c r="V93" s="161">
        <f>ROUND(E93*U93,2)</f>
        <v>0</v>
      </c>
      <c r="W93" s="161"/>
      <c r="X93" s="161" t="s">
        <v>165</v>
      </c>
      <c r="Y93" s="161" t="s">
        <v>134</v>
      </c>
      <c r="Z93" s="151"/>
      <c r="AA93" s="151"/>
      <c r="AB93" s="151"/>
      <c r="AC93" s="151"/>
      <c r="AD93" s="151"/>
      <c r="AE93" s="151"/>
      <c r="AF93" s="151"/>
      <c r="AG93" s="151" t="s">
        <v>166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">
      <c r="A94" s="158"/>
      <c r="B94" s="159"/>
      <c r="C94" s="249" t="s">
        <v>185</v>
      </c>
      <c r="D94" s="250"/>
      <c r="E94" s="250"/>
      <c r="F94" s="250"/>
      <c r="G94" s="250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1"/>
      <c r="AA94" s="151"/>
      <c r="AB94" s="151"/>
      <c r="AC94" s="151"/>
      <c r="AD94" s="151"/>
      <c r="AE94" s="151"/>
      <c r="AF94" s="151"/>
      <c r="AG94" s="151" t="s">
        <v>168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86" t="str">
        <f>C94</f>
        <v>Náklady na vyhotovení dokumentace skutečného provedení stavby a její předání objednateli v požadované formě a požadovaném počtu.</v>
      </c>
      <c r="BB94" s="151"/>
      <c r="BC94" s="151"/>
      <c r="BD94" s="151"/>
      <c r="BE94" s="151"/>
      <c r="BF94" s="151"/>
      <c r="BG94" s="151"/>
      <c r="BH94" s="151"/>
    </row>
    <row r="95" spans="1:60" outlineLevel="2" x14ac:dyDescent="0.2">
      <c r="A95" s="158"/>
      <c r="B95" s="159"/>
      <c r="C95" s="190" t="s">
        <v>186</v>
      </c>
      <c r="D95" s="162"/>
      <c r="E95" s="163">
        <v>1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170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3"/>
      <c r="B96" s="4"/>
      <c r="C96" s="191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v>12</v>
      </c>
      <c r="AF96">
        <v>21</v>
      </c>
      <c r="AG96" t="s">
        <v>112</v>
      </c>
    </row>
    <row r="97" spans="1:33" x14ac:dyDescent="0.2">
      <c r="A97" s="154"/>
      <c r="B97" s="155" t="s">
        <v>29</v>
      </c>
      <c r="C97" s="192"/>
      <c r="D97" s="156"/>
      <c r="E97" s="157"/>
      <c r="F97" s="157"/>
      <c r="G97" s="171">
        <f>G8+G41+G44+G47+G51+G53+G57+G74+G76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f>SUMIF(L7:L95,AE96,G7:G95)</f>
        <v>0</v>
      </c>
      <c r="AF97">
        <f>SUMIF(L7:L95,AF96,G7:G95)</f>
        <v>0</v>
      </c>
      <c r="AG97" t="s">
        <v>187</v>
      </c>
    </row>
    <row r="98" spans="1:33" x14ac:dyDescent="0.2">
      <c r="C98" s="193"/>
      <c r="D98" s="10"/>
      <c r="AG98" t="s">
        <v>188</v>
      </c>
    </row>
    <row r="99" spans="1:33" x14ac:dyDescent="0.2">
      <c r="D99" s="10"/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sZvsmjCnRgY6YRFQPHeiedZ39EG1imQowaUDozGqDboq09BpeqBU+ICZQBbpZcJ+AGuzxDlg9TPaktPEUFsYA==" saltValue="faouZF5ImQEnL5juJmk30A==" spinCount="100000" sheet="1" formatRows="0"/>
  <mergeCells count="23">
    <mergeCell ref="C13:G13"/>
    <mergeCell ref="A1:G1"/>
    <mergeCell ref="C2:G2"/>
    <mergeCell ref="C3:G3"/>
    <mergeCell ref="C4:G4"/>
    <mergeCell ref="C10:G10"/>
    <mergeCell ref="C84:G84"/>
    <mergeCell ref="C17:G17"/>
    <mergeCell ref="C23:G23"/>
    <mergeCell ref="C29:G29"/>
    <mergeCell ref="C30:G30"/>
    <mergeCell ref="C38:G38"/>
    <mergeCell ref="C49:G49"/>
    <mergeCell ref="C55:G55"/>
    <mergeCell ref="C56:G56"/>
    <mergeCell ref="C59:G59"/>
    <mergeCell ref="C78:G78"/>
    <mergeCell ref="C81:G81"/>
    <mergeCell ref="C86:G86"/>
    <mergeCell ref="C88:G88"/>
    <mergeCell ref="C90:G90"/>
    <mergeCell ref="C92:G92"/>
    <mergeCell ref="C94:G9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D.1.4.2 D.1.4.2.1 Pol</vt:lpstr>
      <vt:lpstr>D.1.4.2 D.1.4.2.2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'D.1.4.2 D.1.4.2.1 Pol'!Názvy_tisku</vt:lpstr>
      <vt:lpstr>'D.1.4.2 D.1.4.2.2 Pol'!Názvy_tisku</vt:lpstr>
      <vt:lpstr>oadresa</vt:lpstr>
      <vt:lpstr>Stavba!Objednatel</vt:lpstr>
      <vt:lpstr>Stavba!Objekt</vt:lpstr>
      <vt:lpstr>'D.1.4.2 D.1.4.2.1 Pol'!Oblast_tisku</vt:lpstr>
      <vt:lpstr>'D.1.4.2 D.1.4.2.2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Ladislav Gróf</cp:lastModifiedBy>
  <cp:lastPrinted>2019-03-19T12:27:02Z</cp:lastPrinted>
  <dcterms:created xsi:type="dcterms:W3CDTF">2009-04-08T07:15:50Z</dcterms:created>
  <dcterms:modified xsi:type="dcterms:W3CDTF">2025-01-08T11:08:58Z</dcterms:modified>
</cp:coreProperties>
</file>